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C:\Users\lpolin\Desktop\AIR Network Sub\New folder\"/>
    </mc:Choice>
  </mc:AlternateContent>
  <xr:revisionPtr revIDLastSave="0" documentId="13_ncr:1_{A9843310-8294-42E0-A21B-F637E8261A7C}" xr6:coauthVersionLast="47" xr6:coauthVersionMax="47" xr10:uidLastSave="{00000000-0000-0000-0000-000000000000}"/>
  <bookViews>
    <workbookView xWindow="28680" yWindow="-120" windowWidth="29040" windowHeight="15720" tabRatio="667" activeTab="2" xr2:uid="{00000000-000D-0000-FFFF-FFFF00000000}"/>
  </bookViews>
  <sheets>
    <sheet name="Instructions" sheetId="33" r:id="rId1"/>
    <sheet name="Summary" sheetId="1" r:id="rId2"/>
    <sheet name=" Detail" sheetId="2" r:id="rId3"/>
    <sheet name="Indicative Sub Awards  " sheetId="36" state="hidden" r:id="rId4"/>
    <sheet name="Indicative Activities " sheetId="34"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____YR1">#REF!</definedName>
    <definedName name="______YR2">#REF!</definedName>
    <definedName name="_____1__123Graph_ACHART_2" hidden="1">'[1]Not In Use HERE FORWARD------&gt;&gt;'!$C$11:$C$16</definedName>
    <definedName name="_____2__123Graph_BCHART_2" hidden="1">'[1]Not In Use HERE FORWARD------&gt;&gt;'!$D$11:$D$16</definedName>
    <definedName name="_____YR1">#REF!</definedName>
    <definedName name="_____YR2">#REF!</definedName>
    <definedName name="____1__123Graph_ACHART_2" hidden="1">'[1]Not In Use HERE FORWARD------&gt;&gt;'!$C$11:$C$16</definedName>
    <definedName name="____2__123Graph_BCHART_2" hidden="1">'[1]Not In Use HERE FORWARD------&gt;&gt;'!$D$11:$D$16</definedName>
    <definedName name="____YR1">#REF!</definedName>
    <definedName name="____YR2">#REF!</definedName>
    <definedName name="___1__123Graph_ACHART_2" hidden="1">'[1]Not In Use HERE FORWARD------&gt;&gt;'!$C$11:$C$16</definedName>
    <definedName name="___2__123Graph_BCHART_2" hidden="1">'[1]Not In Use HERE FORWARD------&gt;&gt;'!$D$11:$D$16</definedName>
    <definedName name="___YR1">#REF!</definedName>
    <definedName name="___YR2">#REF!</definedName>
    <definedName name="__1__123Graph_ACHART_2" hidden="1">'[1]Not In Use HERE FORWARD------&gt;&gt;'!$C$11:$C$16</definedName>
    <definedName name="__2__123Graph_BCHART_2" hidden="1">'[1]Not In Use HERE FORWARD------&gt;&gt;'!$D$11:$D$16</definedName>
    <definedName name="__pa3">#REF!</definedName>
    <definedName name="__pa4">#REF!</definedName>
    <definedName name="__YR1">#REF!</definedName>
    <definedName name="__YR2">#REF!</definedName>
    <definedName name="_1__123Graph_ACHART_2" hidden="1">'[1]Not In Use HERE FORWARD------&gt;&gt;'!$C$11:$C$16</definedName>
    <definedName name="_1_0__123Grap" hidden="1">#REF!</definedName>
    <definedName name="_2__123Graph_ACHART_2" hidden="1">'[1]Not In Use HERE FORWARD------&gt;&gt;'!$C$11:$C$16</definedName>
    <definedName name="_2__123Graph_BCHART_2" hidden="1">'[1]Not In Use HERE FORWARD------&gt;&gt;'!$D$11:$D$16</definedName>
    <definedName name="_2_0__123Grap" hidden="1">#REF!</definedName>
    <definedName name="_4__123Graph_BCHART_2" hidden="1">'[1]Not In Use HERE FORWARD------&gt;&gt;'!$D$11:$D$16</definedName>
    <definedName name="_both">#REF!</definedName>
    <definedName name="_Fill" hidden="1">#REF!</definedName>
    <definedName name="_Key1" hidden="1">#REF!</definedName>
    <definedName name="_key2" hidden="1">#REF!</definedName>
    <definedName name="_ob1">#REF!</definedName>
    <definedName name="_ob2">#REF!</definedName>
    <definedName name="_ob3">#REF!</definedName>
    <definedName name="_Order1" hidden="1">0</definedName>
    <definedName name="_Order2" hidden="1">255</definedName>
    <definedName name="_rfa1" hidden="1">{"Yr1",#N/A,FALSE,"Budget Detail";"Yr2",#N/A,FALSE,"Budget Detail";"Yr3",#N/A,FALSE,"Budget Detail";"Yr4",#N/A,FALSE,"Budget Detail";"Yr5",#N/A,FALSE,"Budget Detail";"Total",#N/A,FALSE,"Budget Detail"}</definedName>
    <definedName name="_Sort" hidden="1">#REF!</definedName>
    <definedName name="_sort1" hidden="1">#REF!</definedName>
    <definedName name="_sort2" hidden="1">#REF!</definedName>
    <definedName name="_YR1">#REF!</definedName>
    <definedName name="_YR2">#REF!</definedName>
    <definedName name="ADA_Clusters">'[2]ADA Detail'!$E$14</definedName>
    <definedName name="ADA_Coordinators">'[2]ADA Detail'!$F$14</definedName>
    <definedName name="ADA_Schools">'[2]ADA Detail'!$D$14</definedName>
    <definedName name="adminfee">'[3]Range Page'!$A$34</definedName>
    <definedName name="Annual_Inflation_Rate">' Detail'!$D$5</definedName>
    <definedName name="AUDtoGBP">1.72</definedName>
    <definedName name="blu">{"Yes","No"}</definedName>
    <definedName name="Both" localSheetId="0">#REF!</definedName>
    <definedName name="Both">' Detail'!#REF!</definedName>
    <definedName name="BudgetDirectTotal" localSheetId="0">[4]Summary!$I$31</definedName>
    <definedName name="BudgetDirectTotal">Summary!$C$21</definedName>
    <definedName name="BudgetGrandTotal" localSheetId="0">[4]Summary!$I$40</definedName>
    <definedName name="BudgetGrandTotal">Summary!$C$29</definedName>
    <definedName name="BudgetOHDirect">Summary!#REF!</definedName>
    <definedName name="BudgetOHInstitute">Summary!#REF!</definedName>
    <definedName name="BudgetOHSubs">Summary!#REF!</definedName>
    <definedName name="BudgetOHTotal">Summary!#REF!</definedName>
    <definedName name="BudgetSubsTotal" localSheetId="0">[4]Summary!$I$33</definedName>
    <definedName name="BudgetTotal">#REF!</definedName>
    <definedName name="cgcgc" hidden="1">{"CACOST95",#N/A,FALSE,"CACOST_1000";"CA95REPORT",#N/A,FALSE,"CACOST_1000"}</definedName>
    <definedName name="Closeout_Actual_MV">'[5]Project Total'!$DU$89:$EH$112</definedName>
    <definedName name="Closeout_Forecast_MV">'[5]Project Total'!$GE$89:$GR$112</definedName>
    <definedName name="Closeout_Month">[5]Notes!$L$2:$L$15</definedName>
    <definedName name="COA_Map">#REF!</definedName>
    <definedName name="Code">#N/A</definedName>
    <definedName name="Contractual">#REF!</definedName>
    <definedName name="Cost">#N/A</definedName>
    <definedName name="Country_Inflation">[6]Detail!#REF!</definedName>
    <definedName name="dangerpay">'[3]Range Page'!$A$18</definedName>
    <definedName name="dangerpay.intlstaff2">'[3]Range Page'!$A$19</definedName>
    <definedName name="dangerpay.intlstaff3">'[3]Range Page'!$A$20</definedName>
    <definedName name="dangerpay.intlstaff4">'[3]Range Page'!$A$21</definedName>
    <definedName name="dangerpay.researcher">'[3]Range Page'!$A$22</definedName>
    <definedName name="dba">'[3]Range Page'!$A$31</definedName>
    <definedName name="dd" hidden="1">{"CACOST95",#N/A,FALSE,"CACOST_1000";"CA95REPORT",#N/A,FALSE,"CACOST_1000"}</definedName>
    <definedName name="Detail_Tab" localSheetId="0">#REF!</definedName>
    <definedName name="Detail_Tab">' Detail'!$A$13:$AA$185</definedName>
    <definedName name="Direct">IF([7]Cambodia!$K1048563="Direct",[7]Cambodia!$N1048563:$DB1048563)</definedName>
    <definedName name="DollarLC">'[3]Range Page'!#REF!</definedName>
    <definedName name="eduallowance.intlstaff1">'[3]Range Page'!$A$23</definedName>
    <definedName name="eduallowance.intlstaff2">'[3]Range Page'!$A$24</definedName>
    <definedName name="eduallowance.intlstaff3">'[3]Range Page'!$A$25</definedName>
    <definedName name="eduallowance.intlstaff4">'[3]Range Page'!$A$26</definedName>
    <definedName name="eduallowance.researcher">'[3]Range Page'!$A$27</definedName>
    <definedName name="ETBtoGBP">0.03437</definedName>
    <definedName name="Exchange">'[8]Pact Details'!$D$11</definedName>
    <definedName name="fgfg" hidden="1">{"CACOST95",#N/A,FALSE,"CACOST_1000";"CA95REPORT",#N/A,FALSE,"CACOST_1000"}</definedName>
    <definedName name="Fin">{"Yes","No"}</definedName>
    <definedName name="ForeignTransferAllowance">'[3]Range Page'!$A$28</definedName>
    <definedName name="GandA">'[3]Range Page'!$A$4</definedName>
    <definedName name="h" hidden="1">{"CACOST95",#N/A,FALSE,"CACOST_1000";"CA95REPORT",#N/A,FALSE,"CACOST_1000"}</definedName>
    <definedName name="HHH" hidden="1">{"Form DD",#N/A,FALSE,"DD";"EE",#N/A,FALSE,"EE";"Indirects",#N/A,FALSE,"DD"}</definedName>
    <definedName name="Impl_Actual_MV">'[5]Project Total'!$CG$63:$DV$86</definedName>
    <definedName name="Impl_Forecast_MV">'[5]Project Total'!$EQ$63:$GF$86</definedName>
    <definedName name="Impl_Month">[5]Notes!$J$2:$J$43</definedName>
    <definedName name="Inc_Actual_MV">'[5]Project Total'!$BY$36:$CH$60</definedName>
    <definedName name="Inc_Forecast_MV">'[5]Project Total'!$EI$36:$ER$60</definedName>
    <definedName name="Inc_Month">[5]Notes!$H$2:$H$11</definedName>
    <definedName name="Inflation">'[9]Detail-1'!$J$2</definedName>
    <definedName name="Inflation_And_Merit_Year_2" localSheetId="2">' Detail'!$AE$3</definedName>
    <definedName name="Inflation_And_Merit_Year_3" localSheetId="2">' Detail'!$AH$3</definedName>
    <definedName name="Inflation_And_Merit_Year_4" localSheetId="2">' Detail'!$AK$3</definedName>
    <definedName name="Inflation_And_Merit_Year_5" localSheetId="2">' Detail'!#REF!</definedName>
    <definedName name="Inflation_Year_2" localSheetId="2">' Detail'!$AE$2</definedName>
    <definedName name="Inflation_Year_2">'[10]Detail '!$L$13</definedName>
    <definedName name="Inflation_Year_3" localSheetId="2">' Detail'!$AH$2</definedName>
    <definedName name="Inflation_Year_3">'[10]Detail '!$P$13</definedName>
    <definedName name="Inflation_Year_4" localSheetId="2">' Detail'!$AK$2</definedName>
    <definedName name="Inflation_Year_4">'[10]Detail '!$T$13</definedName>
    <definedName name="Inflation_Year_5" localSheetId="2">' Detail'!$AN$2</definedName>
    <definedName name="Inflation_Year_5">'[10]Detail '!$X$13</definedName>
    <definedName name="Inputs_YesNo">{"Yes","No"}</definedName>
    <definedName name="intlfringe">'[3]Range Page'!$A$5</definedName>
    <definedName name="Local_Inflation_Year_2">'[11]Detail Pact'!$L$15</definedName>
    <definedName name="Local_Inflation_Year_3">'[11]Detail Pact'!$P$15</definedName>
    <definedName name="Local_Inflation_Year_4">'[11]Detail Pact'!$T$15</definedName>
    <definedName name="Local_Inflation_Year_5">'[11]Detail Pact'!$X$15</definedName>
    <definedName name="LocalCurrency">'[3]Range Page'!#REF!</definedName>
    <definedName name="localfringe">'[3]Range Page'!$A$7</definedName>
    <definedName name="localinflation_yr2">'[3]Range Page'!$A$41</definedName>
    <definedName name="localinflation_yr3">'[3]Range Page'!$A$42</definedName>
    <definedName name="localinflation_yr4">'[3]Range Page'!$A$43</definedName>
    <definedName name="localinflation_yr5">'[3]Range Page'!$A$44</definedName>
    <definedName name="LTorST">[12]Data!$C$2:$C$5</definedName>
    <definedName name="medevac">'[3]Range Page'!$A$29</definedName>
    <definedName name="Merit" localSheetId="2">' Detail'!#REF!</definedName>
    <definedName name="Merit">'[9]Detail-1'!$J$1</definedName>
    <definedName name="Merit_Year_2" localSheetId="2">' Detail'!#REF!</definedName>
    <definedName name="Merit_Year_2">'[13]Detail '!$L$14</definedName>
    <definedName name="Merit_Year_3" localSheetId="2">' Detail'!#REF!</definedName>
    <definedName name="Merit_Year_3">'[13]Detail '!$T$14</definedName>
    <definedName name="Merit_Year_4" localSheetId="2">' Detail'!#REF!</definedName>
    <definedName name="Merit_Year_4">'[13]Detail '!$T$14</definedName>
    <definedName name="Merit_Year_5" localSheetId="2">' Detail'!#REF!</definedName>
    <definedName name="Merit_Year_5">'[13]Detail '!$X$14</definedName>
    <definedName name="Merit1">'[14]Adam''s budget'!#REF!</definedName>
    <definedName name="ODA_Clusters">'[2]ODA Detail'!$E$17</definedName>
    <definedName name="ODA_Coordinators">'[2]ODA Detail'!$F$17</definedName>
    <definedName name="ODA_Schools">'[2]ODA Detail'!$D$17</definedName>
    <definedName name="ODC">#REF!</definedName>
    <definedName name="OH">'[3]Range Page'!$A$3</definedName>
    <definedName name="OUTPUT">'[15]0210-YTDDetail'!#REF!</definedName>
    <definedName name="OUTPUT_3">#REF!</definedName>
    <definedName name="output2">'[15]0210-YTDDetail'!#REF!</definedName>
    <definedName name="output2_3">#REF!</definedName>
    <definedName name="PerCurrRpt">[16]Data!$G$8</definedName>
    <definedName name="Personnel">#REF!</definedName>
    <definedName name="PHCC">[17]Facilities!$H$10</definedName>
    <definedName name="PHCU">[17]Facilities!$G$10</definedName>
    <definedName name="postallowance">'[3]Range Page'!$A$8</definedName>
    <definedName name="postallowance.intlstaff2">'[3]Range Page'!$A$9</definedName>
    <definedName name="postallowance.intlstaff3">'[3]Range Page'!$A$10</definedName>
    <definedName name="postallowance.intlstaff4">'[3]Range Page'!$A$11</definedName>
    <definedName name="postallowance.researcher">'[3]Range Page'!$A$12</definedName>
    <definedName name="postdifferential">'[3]Range Page'!$A$13</definedName>
    <definedName name="postdifferential.intlstaff2">'[3]Range Page'!$A$14</definedName>
    <definedName name="postdifferential.intlstaff3">'[3]Range Page'!$A$15</definedName>
    <definedName name="postdifferential.intlstaff4">'[3]Range Page'!$A$16</definedName>
    <definedName name="postdifferential.researcher">'[3]Range Page'!$A$17</definedName>
    <definedName name="print_ar2">#REF!</definedName>
    <definedName name="_xlnm.Print_Area" localSheetId="2">' Detail'!$A$1:$AA$185</definedName>
    <definedName name="_xlnm.Print_Area" localSheetId="0">Instructions!$A$1:$P$69</definedName>
    <definedName name="_xlnm.Print_Area" localSheetId="1">Summary!$A$1:$C$33</definedName>
    <definedName name="_xlnm.Print_Area">#REF!</definedName>
    <definedName name="_xlnm.Print_Titles" localSheetId="2">' Detail'!$A:$C,' Detail'!$1:$11</definedName>
    <definedName name="_xlnm.Print_Titles" localSheetId="0">Instructions!$1:$4</definedName>
    <definedName name="_xlnm.Print_Titles">#REF!</definedName>
    <definedName name="PRINT_TITLES_MI">#REF!</definedName>
    <definedName name="procurementfee">'[3]Range Page'!$A$33</definedName>
    <definedName name="projecttype">[18]Sheet2!$A$2:$A$5</definedName>
    <definedName name="rDataset">#REF!</definedName>
    <definedName name="REST_Clusters">'[2]REST Detail'!$E$14</definedName>
    <definedName name="REST_Coordinators">'[2]REST Detail'!$F$14</definedName>
    <definedName name="REST_Schools">'[2]REST Detail'!$D$14</definedName>
    <definedName name="rfa" hidden="1">{"Yr1",#N/A,FALSE,"Budget Detail";"Yr2",#N/A,FALSE,"Budget Detail";"Yr3",#N/A,FALSE,"Budget Detail";"Yr4",#N/A,FALSE,"Budget Detail";"Yr5",#N/A,FALSE,"Budget Detail";"Total",#N/A,FALSE,"Budget Detail"}</definedName>
    <definedName name="RWPL">#REF!</definedName>
    <definedName name="SAAD_Clusters">'[2]SAAD Detail'!$E$14</definedName>
    <definedName name="SAAD_Coordinators">'[2]SAAD Detail'!$F$14</definedName>
    <definedName name="SAAD_Schools">'[2]SAAD Detail'!$D$14</definedName>
    <definedName name="Select_Type">'[5]Project Total'!$CA$3:$CA$5</definedName>
    <definedName name="SEPDA_Clusters">'[2]SEPDA Detail'!$E$14</definedName>
    <definedName name="SEPDA_Coordinators">'[2]SEPDA Detail'!$F$14</definedName>
    <definedName name="SEPDA_Schools">'[2]SEPDA Detail'!$D$14</definedName>
    <definedName name="Subwards">Summary!#REF!</definedName>
    <definedName name="Supplies">#REF!</definedName>
    <definedName name="tableHeaders">#REF!</definedName>
    <definedName name="tableInputs">#REF!</definedName>
    <definedName name="Technical_Sector">#REF!</definedName>
    <definedName name="TOTAL" hidden="1">{"CACOST95",#N/A,FALSE,"CACOST_1000";"CA95REPORT",#N/A,FALSE,"CACOST_1000"}</definedName>
    <definedName name="Total_Actual_MV">'[5]Project Total'!$BY$7:$EH$30</definedName>
    <definedName name="Total_Forecast_MV">'[5]Project Total'!$EI$7:$GR$30</definedName>
    <definedName name="Total_Month">[5]Notes!$N$2:$N$63</definedName>
    <definedName name="totmile">'[19]SiG FR'!#REF!</definedName>
    <definedName name="totmile_3">#REF!</definedName>
    <definedName name="tottask">'[19]SiG FR'!#REF!</definedName>
    <definedName name="tottask_3">#REF!</definedName>
    <definedName name="Travel">#REF!</definedName>
    <definedName name="USD">0.85</definedName>
    <definedName name="USDtoGBP">0.643</definedName>
    <definedName name="usinflation_yr2">'[3]Range Page'!$A$36</definedName>
    <definedName name="usinflation_yr3">'[3]Range Page'!$A$37</definedName>
    <definedName name="usinflation_yr4">'[3]Range Page'!$A$38</definedName>
    <definedName name="usinflation_yr5">'[3]Range Page'!$A$39</definedName>
    <definedName name="validdepts">[20]depts!$D$8:$D$27</definedName>
    <definedName name="vYear1Inflation" localSheetId="3">1 + vInflation</definedName>
    <definedName name="vYear1Inflation">1 + vInflation</definedName>
    <definedName name="wa">#REF!</definedName>
    <definedName name="warm.mali" hidden="1">{"sum",#N/A,FALSE,"Summary";"admin1",#N/A,FALSE,"Admin";"admin2",#N/A,FALSE,"Admin";"admin3",#N/A,FALSE,"Admin";"nat",#N/A,FALSE,"Natugo";"irri1",#N/A,FALSE,"Irrigation";"irri2",#N/A,FALSE,"Irrigation";"oil1",#N/A,FALSE,"Press and Sesame";"oil2",#N/A,FALSE,"Press and Sesame";"stove1",#N/A,FALSE,"Stove";"stove2",#N/A,FALSE,"Stove"}</definedName>
    <definedName name="workerscomp.intlstaff">'[3]Range Page'!$A$30</definedName>
    <definedName name="wrn.All._.Grant._.Forms." hidden="1">{"Form DD",#N/A,FALSE,"DD";"EE",#N/A,FALSE,"EE";"Indirects",#N/A,FALSE,"DD"}</definedName>
    <definedName name="wrn.cdra._.Total._.budget.2" hidden="1">{"Yr1",#N/A,FALSE,"Budget Detail";"Yr2",#N/A,FALSE,"Budget Detail";"Yr3",#N/A,FALSE,"Budget Detail";"Yr4",#N/A,FALSE,"Budget Detail";"Yr5",#N/A,FALSE,"Budget Detail";"Total",#N/A,FALSE,"Budget Detail"}</definedName>
    <definedName name="wrn.cdra._.total._.Budget.5" hidden="1">{"Yr1",#N/A,FALSE,"Budget Detail";"Yr2",#N/A,FALSE,"Budget Detail";"Yr3",#N/A,FALSE,"Budget Detail";"Yr4",#N/A,FALSE,"Budget Detail";"Yr5",#N/A,FALSE,"Budget Detail";"Total",#N/A,FALSE,"Budget Detail"}</definedName>
    <definedName name="wrn.CRDA._.Total._.Budget." hidden="1">{"Yr1",#N/A,FALSE,"Budget Detail";"Yr2",#N/A,FALSE,"Budget Detail";"Yr3",#N/A,FALSE,"Budget Detail";"Yr4",#N/A,FALSE,"Budget Detail";"Yr5",#N/A,FALSE,"Budget Detail";"Total",#N/A,FALSE,"Budget Detail"}</definedName>
    <definedName name="wrn.crda._.Total._.budget.1" hidden="1">{"Yr1",#N/A,FALSE,"Budget Detail";"Yr2",#N/A,FALSE,"Budget Detail";"Yr3",#N/A,FALSE,"Budget Detail";"Yr4",#N/A,FALSE,"Budget Detail";"Yr5",#N/A,FALSE,"Budget Detail";"Total",#N/A,FALSE,"Budget Detail"}</definedName>
    <definedName name="wrn.crda._.Total._.budget.3" hidden="1">{"Yr1",#N/A,FALSE,"Budget Detail";"Yr2",#N/A,FALSE,"Budget Detail";"Yr3",#N/A,FALSE,"Budget Detail";"Yr4",#N/A,FALSE,"Budget Detail";"Yr5",#N/A,FALSE,"Budget Detail";"Total",#N/A,FALSE,"Budget Detail"}</definedName>
    <definedName name="wrn.crda._.Total._.Budget.4" hidden="1">{"Yr1",#N/A,FALSE,"Budget Detail";"Yr2",#N/A,FALSE,"Budget Detail";"Yr3",#N/A,FALSE,"Budget Detail";"Yr4",#N/A,FALSE,"Budget Detail";"Yr5",#N/A,FALSE,"Budget Detail";"Total",#N/A,FALSE,"Budget Detail"}</definedName>
    <definedName name="wrn.mali." hidden="1">{"sum",#N/A,FALSE,"Summary";"admin1",#N/A,FALSE,"Admin";"admin2",#N/A,FALSE,"Admin";"admin3",#N/A,FALSE,"Admin";"nat",#N/A,FALSE,"Natugo";"irri1",#N/A,FALSE,"Irrigation";"irri2",#N/A,FALSE,"Irrigation";"oil1",#N/A,FALSE,"Press and Sesame";"oil2",#N/A,FALSE,"Press and Sesame";"stove1",#N/A,FALSE,"Stove";"stove2",#N/A,FALSE,"Stove"}</definedName>
    <definedName name="wrn.Print_Detail_And_Summary." hidden="1">{"ViewPreCalc",#N/A,TRUE,"PreCalc";"ViewSummary",#N/A,TRUE,"Summary "}</definedName>
    <definedName name="wrn.Summary._.1._.Year." hidden="1">{"One Year",#N/A,FALSE,"Summary"}</definedName>
    <definedName name="wrn.TOTALCACOST." hidden="1">{"CACOST95",#N/A,FALSE,"CACOST_1000";"CA95REPORT",#N/A,FALSE,"CACOST_1000"}</definedName>
    <definedName name="Year1">#REF!</definedName>
    <definedName name="yishak">#REF!</definedName>
    <definedName name="Z_2C0EBF26_03D8_4655_ADE0_D983B90C533C_.wvu.PrintArea" hidden="1">#REF!</definedName>
    <definedName name="Z_3AA9B779_9FFE_4B99_A3E4_61EB415D9DB8_.wvu.PrintArea" hidden="1">#REF!</definedName>
    <definedName name="Z_4FC45848_D598_11D4_A367_0050DABB7AF0_.wvu.PrintArea" hidden="1">#REF!</definedName>
    <definedName name="Z_60362E38_49EC_4B44_8FA8_9B1B243B8014_.wvu.PrintArea" hidden="1">#REF!</definedName>
    <definedName name="Z_83AE8DA7_8698_48D7_8DCE_97A773C881B0_.wvu.PrintArea" hidden="1">#REF!</definedName>
    <definedName name="Z_9A0B9AB4_B937_4A56_A7AE_F419F939252C_.wvu.PrintArea" hidden="1">#REF!</definedName>
    <definedName name="Z_9BC087A0_2A0A_4D42_A8B3_34D2C81B427E_.wvu.PrintArea" hidden="1">#REF!</definedName>
    <definedName name="Z_E60CC575_1F45_4FAF_835B_800319184A7E_.wvu.PrintArea" hidden="1">#REF!</definedName>
    <definedName name="Z_FCBCDD22_62DD_44EC_BFA3_3C442CCC2FC0_.wvu.PrintArea"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1" l="1"/>
  <c r="C29" i="1" s="1"/>
  <c r="B29" i="1"/>
  <c r="B179" i="2"/>
  <c r="G174" i="2"/>
  <c r="G173" i="2"/>
  <c r="G172" i="2"/>
  <c r="G171" i="2"/>
  <c r="G157" i="2"/>
  <c r="A158" i="2"/>
  <c r="F7" i="36"/>
  <c r="F6" i="36"/>
  <c r="F13" i="36" s="1"/>
  <c r="F5" i="36"/>
  <c r="F4" i="36"/>
  <c r="F4" i="34"/>
  <c r="F11" i="34" l="1"/>
  <c r="F10" i="34"/>
  <c r="F9" i="34"/>
  <c r="F8" i="34"/>
  <c r="F7" i="34"/>
  <c r="F6" i="34"/>
  <c r="F5" i="34"/>
  <c r="F13" i="34" l="1"/>
  <c r="B23" i="1" l="1"/>
  <c r="C23" i="1" l="1"/>
  <c r="B24" i="1"/>
  <c r="B8" i="1"/>
  <c r="V32" i="2" l="1"/>
  <c r="W32" i="2" s="1"/>
  <c r="R32" i="2"/>
  <c r="S32" i="2" s="1"/>
  <c r="N32" i="2"/>
  <c r="O32" i="2" s="1"/>
  <c r="V31" i="2"/>
  <c r="W31" i="2" s="1"/>
  <c r="R31" i="2"/>
  <c r="S31" i="2" s="1"/>
  <c r="N31" i="2"/>
  <c r="O31" i="2" s="1"/>
  <c r="V30" i="2"/>
  <c r="W30" i="2" s="1"/>
  <c r="R30" i="2"/>
  <c r="S30" i="2" s="1"/>
  <c r="N30" i="2"/>
  <c r="O30" i="2" s="1"/>
  <c r="V29" i="2"/>
  <c r="W29" i="2" s="1"/>
  <c r="R29" i="2"/>
  <c r="S29" i="2" s="1"/>
  <c r="N29" i="2"/>
  <c r="O29" i="2" s="1"/>
  <c r="V28" i="2"/>
  <c r="W28" i="2" s="1"/>
  <c r="R28" i="2"/>
  <c r="S28" i="2" s="1"/>
  <c r="N28" i="2"/>
  <c r="O28" i="2" s="1"/>
  <c r="V27" i="2"/>
  <c r="W27" i="2" s="1"/>
  <c r="R27" i="2"/>
  <c r="S27" i="2" s="1"/>
  <c r="N27" i="2"/>
  <c r="O27" i="2" s="1"/>
  <c r="V26" i="2"/>
  <c r="W26" i="2" s="1"/>
  <c r="R26" i="2"/>
  <c r="S26" i="2" s="1"/>
  <c r="N26" i="2"/>
  <c r="O26" i="2" s="1"/>
  <c r="J32" i="2"/>
  <c r="K32" i="2" s="1"/>
  <c r="J31" i="2"/>
  <c r="K31" i="2" s="1"/>
  <c r="J30" i="2"/>
  <c r="K30" i="2" s="1"/>
  <c r="J29" i="2"/>
  <c r="K29" i="2" s="1"/>
  <c r="J28" i="2"/>
  <c r="K28" i="2" s="1"/>
  <c r="J27" i="2"/>
  <c r="K27" i="2" s="1"/>
  <c r="J26" i="2"/>
  <c r="K26" i="2" s="1"/>
  <c r="F32" i="2"/>
  <c r="G32" i="2" s="1"/>
  <c r="F31" i="2"/>
  <c r="G31" i="2" s="1"/>
  <c r="F30" i="2"/>
  <c r="G30" i="2" s="1"/>
  <c r="F29" i="2"/>
  <c r="G29" i="2" s="1"/>
  <c r="F28" i="2"/>
  <c r="G28" i="2" s="1"/>
  <c r="F27" i="2"/>
  <c r="G27" i="2" s="1"/>
  <c r="F26" i="2"/>
  <c r="G26" i="2" s="1"/>
  <c r="Z53" i="2"/>
  <c r="V17" i="2" l="1"/>
  <c r="W17" i="2" s="1"/>
  <c r="V16" i="2"/>
  <c r="W16" i="2" s="1"/>
  <c r="V15" i="2"/>
  <c r="W15" i="2" s="1"/>
  <c r="V13" i="2"/>
  <c r="W13" i="2" s="1"/>
  <c r="V14" i="2"/>
  <c r="W14" i="2" s="1"/>
  <c r="R13" i="2"/>
  <c r="S13" i="2" s="1"/>
  <c r="R17" i="2"/>
  <c r="S17" i="2" s="1"/>
  <c r="R16" i="2"/>
  <c r="S16" i="2" s="1"/>
  <c r="R15" i="2"/>
  <c r="S15" i="2" s="1"/>
  <c r="R14" i="2"/>
  <c r="S14" i="2" s="1"/>
  <c r="N17" i="2"/>
  <c r="O17" i="2" s="1"/>
  <c r="N16" i="2"/>
  <c r="O16" i="2" s="1"/>
  <c r="N15" i="2"/>
  <c r="O15" i="2" s="1"/>
  <c r="N13" i="2"/>
  <c r="O13" i="2" s="1"/>
  <c r="N14" i="2"/>
  <c r="O14" i="2" s="1"/>
  <c r="J17" i="2"/>
  <c r="K17" i="2" s="1"/>
  <c r="J16" i="2"/>
  <c r="K16" i="2" s="1"/>
  <c r="J15" i="2"/>
  <c r="K15" i="2" s="1"/>
  <c r="J13" i="2"/>
  <c r="K13" i="2" s="1"/>
  <c r="J14" i="2"/>
  <c r="K14" i="2" s="1"/>
  <c r="F17" i="2"/>
  <c r="G17" i="2" s="1"/>
  <c r="F16" i="2"/>
  <c r="G16" i="2" s="1"/>
  <c r="F15" i="2"/>
  <c r="G15" i="2" s="1"/>
  <c r="F13" i="2"/>
  <c r="G13" i="2" s="1"/>
  <c r="F14" i="2"/>
  <c r="G14" i="2" s="1"/>
  <c r="Y13" i="2" l="1"/>
  <c r="V52" i="2"/>
  <c r="W52" i="2" s="1"/>
  <c r="V51" i="2"/>
  <c r="W51" i="2" s="1"/>
  <c r="V50" i="2"/>
  <c r="W50" i="2" s="1"/>
  <c r="R52" i="2"/>
  <c r="S52" i="2" s="1"/>
  <c r="R51" i="2"/>
  <c r="S51" i="2" s="1"/>
  <c r="R50" i="2"/>
  <c r="S50" i="2" s="1"/>
  <c r="N52" i="2"/>
  <c r="O52" i="2" s="1"/>
  <c r="N51" i="2"/>
  <c r="O51" i="2" s="1"/>
  <c r="N50" i="2"/>
  <c r="O50" i="2" s="1"/>
  <c r="J52" i="2"/>
  <c r="K52" i="2" s="1"/>
  <c r="J51" i="2"/>
  <c r="K51" i="2" s="1"/>
  <c r="J50" i="2"/>
  <c r="K50" i="2" s="1"/>
  <c r="F52" i="2"/>
  <c r="G52" i="2" s="1"/>
  <c r="F51" i="2"/>
  <c r="G51" i="2" s="1"/>
  <c r="F50" i="2"/>
  <c r="G50" i="2" s="1"/>
  <c r="Z176" i="2"/>
  <c r="W176" i="2"/>
  <c r="S176" i="2"/>
  <c r="O176" i="2"/>
  <c r="K176" i="2"/>
  <c r="G176" i="2"/>
  <c r="Y174" i="2"/>
  <c r="AA174" i="2" s="1"/>
  <c r="Y173" i="2"/>
  <c r="AA173" i="2" s="1"/>
  <c r="Y172" i="2"/>
  <c r="Y171" i="2"/>
  <c r="AA171" i="2" s="1"/>
  <c r="C176" i="2" l="1"/>
  <c r="Y176" i="2"/>
  <c r="AA172" i="2"/>
  <c r="AA176" i="2" s="1"/>
  <c r="C24" i="1" l="1"/>
  <c r="V162" i="2" l="1"/>
  <c r="W162" i="2" s="1"/>
  <c r="R162" i="2"/>
  <c r="S162" i="2" s="1"/>
  <c r="O162" i="2"/>
  <c r="V161" i="2"/>
  <c r="W161" i="2" s="1"/>
  <c r="R161" i="2"/>
  <c r="S161" i="2" s="1"/>
  <c r="O161" i="2"/>
  <c r="V160" i="2"/>
  <c r="W160" i="2" s="1"/>
  <c r="R160" i="2"/>
  <c r="S160" i="2" s="1"/>
  <c r="O160" i="2"/>
  <c r="V159" i="2"/>
  <c r="W159" i="2" s="1"/>
  <c r="R159" i="2"/>
  <c r="S159" i="2" s="1"/>
  <c r="O159" i="2"/>
  <c r="V158" i="2"/>
  <c r="W158" i="2" s="1"/>
  <c r="R158" i="2"/>
  <c r="S158" i="2" s="1"/>
  <c r="O158" i="2"/>
  <c r="V155" i="2"/>
  <c r="W155" i="2" s="1"/>
  <c r="R155" i="2"/>
  <c r="S155" i="2" s="1"/>
  <c r="N155" i="2"/>
  <c r="O155" i="2" s="1"/>
  <c r="J155" i="2"/>
  <c r="K155" i="2" s="1"/>
  <c r="F155" i="2"/>
  <c r="G155" i="2" s="1"/>
  <c r="V154" i="2"/>
  <c r="W154" i="2" s="1"/>
  <c r="R154" i="2"/>
  <c r="S154" i="2" s="1"/>
  <c r="N154" i="2"/>
  <c r="O154" i="2" s="1"/>
  <c r="J154" i="2"/>
  <c r="K154" i="2" s="1"/>
  <c r="F154" i="2"/>
  <c r="G154" i="2" s="1"/>
  <c r="V153" i="2"/>
  <c r="W153" i="2" s="1"/>
  <c r="R153" i="2"/>
  <c r="S153" i="2" s="1"/>
  <c r="N153" i="2"/>
  <c r="O153" i="2" s="1"/>
  <c r="J153" i="2"/>
  <c r="K153" i="2" s="1"/>
  <c r="F153" i="2"/>
  <c r="G153" i="2" s="1"/>
  <c r="V152" i="2"/>
  <c r="W152" i="2" s="1"/>
  <c r="R152" i="2"/>
  <c r="S152" i="2" s="1"/>
  <c r="N152" i="2"/>
  <c r="O152" i="2" s="1"/>
  <c r="J152" i="2"/>
  <c r="K152" i="2" s="1"/>
  <c r="F152" i="2"/>
  <c r="G152" i="2" s="1"/>
  <c r="V151" i="2"/>
  <c r="W151" i="2" s="1"/>
  <c r="R151" i="2"/>
  <c r="S151" i="2" s="1"/>
  <c r="N151" i="2"/>
  <c r="O151" i="2" s="1"/>
  <c r="J151" i="2"/>
  <c r="K151" i="2" s="1"/>
  <c r="F151" i="2"/>
  <c r="G151" i="2" s="1"/>
  <c r="V148" i="2"/>
  <c r="W148" i="2" s="1"/>
  <c r="R148" i="2"/>
  <c r="S148" i="2" s="1"/>
  <c r="N148" i="2"/>
  <c r="O148" i="2" s="1"/>
  <c r="J148" i="2"/>
  <c r="K148" i="2" s="1"/>
  <c r="F148" i="2"/>
  <c r="G148" i="2" s="1"/>
  <c r="V147" i="2"/>
  <c r="W147" i="2" s="1"/>
  <c r="R147" i="2"/>
  <c r="S147" i="2" s="1"/>
  <c r="N147" i="2"/>
  <c r="O147" i="2" s="1"/>
  <c r="J147" i="2"/>
  <c r="K147" i="2" s="1"/>
  <c r="F147" i="2"/>
  <c r="G147" i="2" s="1"/>
  <c r="V146" i="2"/>
  <c r="W146" i="2" s="1"/>
  <c r="R146" i="2"/>
  <c r="S146" i="2" s="1"/>
  <c r="N146" i="2"/>
  <c r="O146" i="2" s="1"/>
  <c r="J146" i="2"/>
  <c r="K146" i="2" s="1"/>
  <c r="F146" i="2"/>
  <c r="G146" i="2" s="1"/>
  <c r="V145" i="2"/>
  <c r="W145" i="2" s="1"/>
  <c r="R145" i="2"/>
  <c r="S145" i="2" s="1"/>
  <c r="N145" i="2"/>
  <c r="O145" i="2" s="1"/>
  <c r="J145" i="2"/>
  <c r="K145" i="2" s="1"/>
  <c r="F145" i="2"/>
  <c r="G145" i="2" s="1"/>
  <c r="V144" i="2"/>
  <c r="W144" i="2" s="1"/>
  <c r="R144" i="2"/>
  <c r="S144" i="2" s="1"/>
  <c r="N144" i="2"/>
  <c r="O144" i="2" s="1"/>
  <c r="J144" i="2"/>
  <c r="K144" i="2" s="1"/>
  <c r="F144" i="2"/>
  <c r="G144" i="2" s="1"/>
  <c r="V141" i="2"/>
  <c r="W141" i="2" s="1"/>
  <c r="R141" i="2"/>
  <c r="S141" i="2" s="1"/>
  <c r="N141" i="2"/>
  <c r="O141" i="2" s="1"/>
  <c r="J141" i="2"/>
  <c r="K141" i="2" s="1"/>
  <c r="F141" i="2"/>
  <c r="G141" i="2" s="1"/>
  <c r="V140" i="2"/>
  <c r="W140" i="2" s="1"/>
  <c r="R140" i="2"/>
  <c r="S140" i="2" s="1"/>
  <c r="N140" i="2"/>
  <c r="O140" i="2" s="1"/>
  <c r="J140" i="2"/>
  <c r="K140" i="2" s="1"/>
  <c r="F140" i="2"/>
  <c r="G140" i="2" s="1"/>
  <c r="V139" i="2"/>
  <c r="W139" i="2" s="1"/>
  <c r="R139" i="2"/>
  <c r="S139" i="2" s="1"/>
  <c r="N139" i="2"/>
  <c r="O139" i="2" s="1"/>
  <c r="J139" i="2"/>
  <c r="K139" i="2" s="1"/>
  <c r="F139" i="2"/>
  <c r="G139" i="2" s="1"/>
  <c r="V138" i="2"/>
  <c r="W138" i="2" s="1"/>
  <c r="R138" i="2"/>
  <c r="S138" i="2" s="1"/>
  <c r="N138" i="2"/>
  <c r="O138" i="2" s="1"/>
  <c r="J138" i="2"/>
  <c r="K138" i="2" s="1"/>
  <c r="F138" i="2"/>
  <c r="G138" i="2" s="1"/>
  <c r="V137" i="2"/>
  <c r="W137" i="2" s="1"/>
  <c r="R137" i="2"/>
  <c r="S137" i="2" s="1"/>
  <c r="N137" i="2"/>
  <c r="O137" i="2" s="1"/>
  <c r="J137" i="2"/>
  <c r="K137" i="2" s="1"/>
  <c r="F137" i="2"/>
  <c r="G137" i="2" s="1"/>
  <c r="V134" i="2"/>
  <c r="W134" i="2" s="1"/>
  <c r="R134" i="2"/>
  <c r="S134" i="2" s="1"/>
  <c r="N134" i="2"/>
  <c r="O134" i="2" s="1"/>
  <c r="J134" i="2"/>
  <c r="K134" i="2" s="1"/>
  <c r="F134" i="2"/>
  <c r="G134" i="2" s="1"/>
  <c r="V133" i="2"/>
  <c r="W133" i="2" s="1"/>
  <c r="R133" i="2"/>
  <c r="S133" i="2" s="1"/>
  <c r="N133" i="2"/>
  <c r="O133" i="2" s="1"/>
  <c r="J133" i="2"/>
  <c r="K133" i="2" s="1"/>
  <c r="F133" i="2"/>
  <c r="G133" i="2" s="1"/>
  <c r="V132" i="2"/>
  <c r="W132" i="2" s="1"/>
  <c r="R132" i="2"/>
  <c r="S132" i="2" s="1"/>
  <c r="N132" i="2"/>
  <c r="O132" i="2" s="1"/>
  <c r="J132" i="2"/>
  <c r="K132" i="2" s="1"/>
  <c r="F132" i="2"/>
  <c r="G132" i="2" s="1"/>
  <c r="V131" i="2"/>
  <c r="W131" i="2" s="1"/>
  <c r="R131" i="2"/>
  <c r="S131" i="2" s="1"/>
  <c r="N131" i="2"/>
  <c r="O131" i="2" s="1"/>
  <c r="J131" i="2"/>
  <c r="K131" i="2" s="1"/>
  <c r="F131" i="2"/>
  <c r="G131" i="2" s="1"/>
  <c r="V130" i="2"/>
  <c r="W130" i="2" s="1"/>
  <c r="R130" i="2"/>
  <c r="S130" i="2" s="1"/>
  <c r="N130" i="2"/>
  <c r="O130" i="2" s="1"/>
  <c r="J130" i="2"/>
  <c r="K130" i="2" s="1"/>
  <c r="F130" i="2"/>
  <c r="G130" i="2" s="1"/>
  <c r="V127" i="2"/>
  <c r="W127" i="2" s="1"/>
  <c r="R127" i="2"/>
  <c r="S127" i="2" s="1"/>
  <c r="N127" i="2"/>
  <c r="O127" i="2" s="1"/>
  <c r="J127" i="2"/>
  <c r="K127" i="2" s="1"/>
  <c r="F127" i="2"/>
  <c r="G127" i="2" s="1"/>
  <c r="V126" i="2"/>
  <c r="W126" i="2" s="1"/>
  <c r="R126" i="2"/>
  <c r="S126" i="2" s="1"/>
  <c r="N126" i="2"/>
  <c r="O126" i="2" s="1"/>
  <c r="J126" i="2"/>
  <c r="K126" i="2" s="1"/>
  <c r="F126" i="2"/>
  <c r="G126" i="2" s="1"/>
  <c r="V125" i="2"/>
  <c r="W125" i="2" s="1"/>
  <c r="R125" i="2"/>
  <c r="S125" i="2" s="1"/>
  <c r="N125" i="2"/>
  <c r="O125" i="2" s="1"/>
  <c r="J125" i="2"/>
  <c r="K125" i="2" s="1"/>
  <c r="F125" i="2"/>
  <c r="G125" i="2" s="1"/>
  <c r="V124" i="2"/>
  <c r="W124" i="2" s="1"/>
  <c r="R124" i="2"/>
  <c r="S124" i="2" s="1"/>
  <c r="N124" i="2"/>
  <c r="O124" i="2" s="1"/>
  <c r="J124" i="2"/>
  <c r="K124" i="2" s="1"/>
  <c r="F124" i="2"/>
  <c r="G124" i="2" s="1"/>
  <c r="V123" i="2"/>
  <c r="W123" i="2" s="1"/>
  <c r="R123" i="2"/>
  <c r="S123" i="2" s="1"/>
  <c r="N123" i="2"/>
  <c r="O123" i="2" s="1"/>
  <c r="J123" i="2"/>
  <c r="K123" i="2" s="1"/>
  <c r="F123" i="2"/>
  <c r="G123" i="2" s="1"/>
  <c r="V120" i="2"/>
  <c r="W120" i="2" s="1"/>
  <c r="R120" i="2"/>
  <c r="S120" i="2" s="1"/>
  <c r="N120" i="2"/>
  <c r="O120" i="2" s="1"/>
  <c r="J120" i="2"/>
  <c r="K120" i="2" s="1"/>
  <c r="F120" i="2"/>
  <c r="G120" i="2" s="1"/>
  <c r="V119" i="2"/>
  <c r="W119" i="2" s="1"/>
  <c r="R119" i="2"/>
  <c r="S119" i="2" s="1"/>
  <c r="N119" i="2"/>
  <c r="O119" i="2" s="1"/>
  <c r="J119" i="2"/>
  <c r="K119" i="2" s="1"/>
  <c r="F119" i="2"/>
  <c r="G119" i="2" s="1"/>
  <c r="V118" i="2"/>
  <c r="W118" i="2" s="1"/>
  <c r="R118" i="2"/>
  <c r="S118" i="2" s="1"/>
  <c r="N118" i="2"/>
  <c r="O118" i="2" s="1"/>
  <c r="J118" i="2"/>
  <c r="K118" i="2" s="1"/>
  <c r="F118" i="2"/>
  <c r="G118" i="2" s="1"/>
  <c r="V117" i="2"/>
  <c r="W117" i="2" s="1"/>
  <c r="R117" i="2"/>
  <c r="S117" i="2" s="1"/>
  <c r="N117" i="2"/>
  <c r="O117" i="2" s="1"/>
  <c r="J117" i="2"/>
  <c r="K117" i="2" s="1"/>
  <c r="F117" i="2"/>
  <c r="G117" i="2" s="1"/>
  <c r="V116" i="2"/>
  <c r="W116" i="2" s="1"/>
  <c r="R116" i="2"/>
  <c r="S116" i="2" s="1"/>
  <c r="N116" i="2"/>
  <c r="O116" i="2" s="1"/>
  <c r="J116" i="2"/>
  <c r="K116" i="2" s="1"/>
  <c r="F116" i="2"/>
  <c r="G116" i="2" s="1"/>
  <c r="V113" i="2"/>
  <c r="W113" i="2" s="1"/>
  <c r="R113" i="2"/>
  <c r="S113" i="2" s="1"/>
  <c r="N113" i="2"/>
  <c r="O113" i="2" s="1"/>
  <c r="J113" i="2"/>
  <c r="K113" i="2" s="1"/>
  <c r="F113" i="2"/>
  <c r="G113" i="2" s="1"/>
  <c r="V112" i="2"/>
  <c r="W112" i="2" s="1"/>
  <c r="R112" i="2"/>
  <c r="S112" i="2" s="1"/>
  <c r="N112" i="2"/>
  <c r="O112" i="2" s="1"/>
  <c r="J112" i="2"/>
  <c r="K112" i="2" s="1"/>
  <c r="F112" i="2"/>
  <c r="G112" i="2" s="1"/>
  <c r="V111" i="2"/>
  <c r="W111" i="2" s="1"/>
  <c r="R111" i="2"/>
  <c r="S111" i="2" s="1"/>
  <c r="N111" i="2"/>
  <c r="O111" i="2" s="1"/>
  <c r="J111" i="2"/>
  <c r="K111" i="2" s="1"/>
  <c r="F111" i="2"/>
  <c r="G111" i="2" s="1"/>
  <c r="V110" i="2"/>
  <c r="W110" i="2" s="1"/>
  <c r="R110" i="2"/>
  <c r="S110" i="2" s="1"/>
  <c r="N110" i="2"/>
  <c r="O110" i="2" s="1"/>
  <c r="J110" i="2"/>
  <c r="K110" i="2" s="1"/>
  <c r="F110" i="2"/>
  <c r="G110" i="2" s="1"/>
  <c r="V109" i="2"/>
  <c r="W109" i="2" s="1"/>
  <c r="R109" i="2"/>
  <c r="S109" i="2" s="1"/>
  <c r="N109" i="2"/>
  <c r="O109" i="2" s="1"/>
  <c r="J109" i="2"/>
  <c r="K109" i="2" s="1"/>
  <c r="F109" i="2"/>
  <c r="G109" i="2" s="1"/>
  <c r="V106" i="2"/>
  <c r="W106" i="2" s="1"/>
  <c r="R106" i="2"/>
  <c r="S106" i="2" s="1"/>
  <c r="N106" i="2"/>
  <c r="O106" i="2" s="1"/>
  <c r="J106" i="2"/>
  <c r="K106" i="2" s="1"/>
  <c r="F106" i="2"/>
  <c r="G106" i="2" s="1"/>
  <c r="V105" i="2"/>
  <c r="W105" i="2" s="1"/>
  <c r="R105" i="2"/>
  <c r="S105" i="2" s="1"/>
  <c r="N105" i="2"/>
  <c r="O105" i="2" s="1"/>
  <c r="J105" i="2"/>
  <c r="K105" i="2" s="1"/>
  <c r="F105" i="2"/>
  <c r="G105" i="2" s="1"/>
  <c r="V104" i="2"/>
  <c r="W104" i="2" s="1"/>
  <c r="R104" i="2"/>
  <c r="S104" i="2" s="1"/>
  <c r="N104" i="2"/>
  <c r="O104" i="2" s="1"/>
  <c r="J104" i="2"/>
  <c r="K104" i="2" s="1"/>
  <c r="F104" i="2"/>
  <c r="G104" i="2" s="1"/>
  <c r="V103" i="2"/>
  <c r="W103" i="2" s="1"/>
  <c r="R103" i="2"/>
  <c r="S103" i="2" s="1"/>
  <c r="N103" i="2"/>
  <c r="O103" i="2" s="1"/>
  <c r="J103" i="2"/>
  <c r="K103" i="2" s="1"/>
  <c r="F103" i="2"/>
  <c r="G103" i="2" s="1"/>
  <c r="V102" i="2"/>
  <c r="W102" i="2" s="1"/>
  <c r="R102" i="2"/>
  <c r="S102" i="2" s="1"/>
  <c r="N102" i="2"/>
  <c r="O102" i="2" s="1"/>
  <c r="J102" i="2"/>
  <c r="K102" i="2" s="1"/>
  <c r="F102" i="2"/>
  <c r="G102" i="2" s="1"/>
  <c r="V97" i="2"/>
  <c r="W97" i="2" s="1"/>
  <c r="R97" i="2"/>
  <c r="S97" i="2" s="1"/>
  <c r="N97" i="2"/>
  <c r="O97" i="2" s="1"/>
  <c r="J97" i="2"/>
  <c r="K97" i="2" s="1"/>
  <c r="F97" i="2"/>
  <c r="G97" i="2" s="1"/>
  <c r="Y158" i="2" l="1"/>
  <c r="AA158" i="2" s="1"/>
  <c r="Y159" i="2"/>
  <c r="AA159" i="2" s="1"/>
  <c r="Y160" i="2"/>
  <c r="AA160" i="2" s="1"/>
  <c r="Y161" i="2"/>
  <c r="AA161" i="2" s="1"/>
  <c r="Y162" i="2"/>
  <c r="AA162" i="2" s="1"/>
  <c r="Y153" i="2"/>
  <c r="AA153" i="2" s="1"/>
  <c r="Y154" i="2"/>
  <c r="AA154" i="2" s="1"/>
  <c r="Y151" i="2"/>
  <c r="AA151" i="2" s="1"/>
  <c r="Y155" i="2"/>
  <c r="AA155" i="2" s="1"/>
  <c r="Y152" i="2"/>
  <c r="AA152" i="2" s="1"/>
  <c r="Y145" i="2"/>
  <c r="AA145" i="2" s="1"/>
  <c r="Y148" i="2"/>
  <c r="AA148" i="2" s="1"/>
  <c r="Y144" i="2"/>
  <c r="AA144" i="2" s="1"/>
  <c r="Y146" i="2"/>
  <c r="AA146" i="2" s="1"/>
  <c r="Y147" i="2"/>
  <c r="AA147" i="2" s="1"/>
  <c r="Y139" i="2"/>
  <c r="AA139" i="2" s="1"/>
  <c r="Y132" i="2"/>
  <c r="AA132" i="2" s="1"/>
  <c r="Y140" i="2"/>
  <c r="AA140" i="2" s="1"/>
  <c r="Y137" i="2"/>
  <c r="AA137" i="2" s="1"/>
  <c r="Y141" i="2"/>
  <c r="AA141" i="2" s="1"/>
  <c r="Y138" i="2"/>
  <c r="AA138" i="2" s="1"/>
  <c r="Y125" i="2"/>
  <c r="AA125" i="2" s="1"/>
  <c r="Y133" i="2"/>
  <c r="AA133" i="2" s="1"/>
  <c r="Y130" i="2"/>
  <c r="AA130" i="2" s="1"/>
  <c r="Y134" i="2"/>
  <c r="AA134" i="2" s="1"/>
  <c r="Y131" i="2"/>
  <c r="AA131" i="2" s="1"/>
  <c r="Y126" i="2"/>
  <c r="AA126" i="2" s="1"/>
  <c r="Y123" i="2"/>
  <c r="AA123" i="2" s="1"/>
  <c r="Y127" i="2"/>
  <c r="AA127" i="2" s="1"/>
  <c r="Y124" i="2"/>
  <c r="AA124" i="2" s="1"/>
  <c r="Y116" i="2"/>
  <c r="AA116" i="2" s="1"/>
  <c r="Y117" i="2"/>
  <c r="AA117" i="2" s="1"/>
  <c r="Y118" i="2"/>
  <c r="AA118" i="2" s="1"/>
  <c r="Y119" i="2"/>
  <c r="AA119" i="2" s="1"/>
  <c r="Y120" i="2"/>
  <c r="AA120" i="2" s="1"/>
  <c r="Y110" i="2"/>
  <c r="AA110" i="2" s="1"/>
  <c r="Y113" i="2"/>
  <c r="AA113" i="2" s="1"/>
  <c r="Y109" i="2"/>
  <c r="AA109" i="2" s="1"/>
  <c r="Y111" i="2"/>
  <c r="AA111" i="2" s="1"/>
  <c r="Y112" i="2"/>
  <c r="AA112" i="2" s="1"/>
  <c r="Y103" i="2"/>
  <c r="AA103" i="2" s="1"/>
  <c r="Y102" i="2"/>
  <c r="AA102" i="2" s="1"/>
  <c r="Y106" i="2"/>
  <c r="AA106" i="2" s="1"/>
  <c r="Y105" i="2"/>
  <c r="AA105" i="2" s="1"/>
  <c r="Y104" i="2"/>
  <c r="AA104" i="2" s="1"/>
  <c r="Y97" i="2"/>
  <c r="AA97" i="2" s="1"/>
  <c r="V89" i="2" l="1"/>
  <c r="W89" i="2" s="1"/>
  <c r="R89" i="2"/>
  <c r="S89" i="2" s="1"/>
  <c r="N89" i="2"/>
  <c r="O89" i="2" s="1"/>
  <c r="J89" i="2"/>
  <c r="K89" i="2" s="1"/>
  <c r="F89" i="2"/>
  <c r="G89" i="2" s="1"/>
  <c r="V88" i="2"/>
  <c r="W88" i="2" s="1"/>
  <c r="R88" i="2"/>
  <c r="S88" i="2" s="1"/>
  <c r="N88" i="2"/>
  <c r="O88" i="2" s="1"/>
  <c r="J88" i="2"/>
  <c r="K88" i="2" s="1"/>
  <c r="F88" i="2"/>
  <c r="G88" i="2" s="1"/>
  <c r="Y89" i="2" l="1"/>
  <c r="AA89" i="2" s="1"/>
  <c r="Y88" i="2"/>
  <c r="AA88" i="2" s="1"/>
  <c r="V21" i="2" l="1"/>
  <c r="R21" i="2"/>
  <c r="N21" i="2"/>
  <c r="W21" i="2" l="1"/>
  <c r="S21" i="2"/>
  <c r="O21" i="2"/>
  <c r="F21" i="2"/>
  <c r="G21" i="2" s="1"/>
  <c r="J21" i="2"/>
  <c r="K21" i="2" s="1"/>
  <c r="V98" i="2"/>
  <c r="W98" i="2" s="1"/>
  <c r="R98" i="2"/>
  <c r="S98" i="2" s="1"/>
  <c r="N98" i="2"/>
  <c r="O98" i="2" s="1"/>
  <c r="J98" i="2"/>
  <c r="K98" i="2" s="1"/>
  <c r="F98" i="2"/>
  <c r="G98" i="2" s="1"/>
  <c r="Y21" i="2" l="1"/>
  <c r="AA21" i="2" s="1"/>
  <c r="Y98" i="2"/>
  <c r="AA98" i="2" s="1"/>
  <c r="A5" i="1"/>
  <c r="A4" i="1"/>
  <c r="A3" i="1"/>
  <c r="A2" i="1"/>
  <c r="A6" i="1"/>
  <c r="V82" i="2" l="1"/>
  <c r="W82" i="2" s="1"/>
  <c r="R82" i="2"/>
  <c r="S82" i="2" s="1"/>
  <c r="N82" i="2"/>
  <c r="O82" i="2" s="1"/>
  <c r="J82" i="2"/>
  <c r="K82" i="2" s="1"/>
  <c r="F82" i="2"/>
  <c r="G82" i="2" s="1"/>
  <c r="V81" i="2"/>
  <c r="W81" i="2" s="1"/>
  <c r="R81" i="2"/>
  <c r="S81" i="2" s="1"/>
  <c r="N81" i="2"/>
  <c r="O81" i="2" s="1"/>
  <c r="J81" i="2"/>
  <c r="K81" i="2" s="1"/>
  <c r="F81" i="2"/>
  <c r="G81" i="2" s="1"/>
  <c r="V99" i="2"/>
  <c r="W99" i="2" s="1"/>
  <c r="V96" i="2"/>
  <c r="W96" i="2" s="1"/>
  <c r="V95" i="2"/>
  <c r="W95" i="2" s="1"/>
  <c r="R99" i="2"/>
  <c r="S99" i="2" s="1"/>
  <c r="R96" i="2"/>
  <c r="S96" i="2" s="1"/>
  <c r="R95" i="2"/>
  <c r="S95" i="2" s="1"/>
  <c r="N99" i="2"/>
  <c r="O99" i="2" s="1"/>
  <c r="N96" i="2"/>
  <c r="O96" i="2" s="1"/>
  <c r="N95" i="2"/>
  <c r="O95" i="2" s="1"/>
  <c r="N87" i="2"/>
  <c r="O87" i="2" s="1"/>
  <c r="Y81" i="2" l="1"/>
  <c r="AA81" i="2" s="1"/>
  <c r="Y82" i="2"/>
  <c r="AA82" i="2" s="1"/>
  <c r="J99" i="2" l="1"/>
  <c r="K99" i="2" s="1"/>
  <c r="J96" i="2"/>
  <c r="K96" i="2" s="1"/>
  <c r="J95" i="2"/>
  <c r="K95" i="2" s="1"/>
  <c r="F99" i="2"/>
  <c r="G99" i="2" s="1"/>
  <c r="F96" i="2"/>
  <c r="G96" i="2" s="1"/>
  <c r="F95" i="2"/>
  <c r="G95" i="2" s="1"/>
  <c r="V77" i="2" l="1"/>
  <c r="W77" i="2" s="1"/>
  <c r="R77" i="2"/>
  <c r="S77" i="2" s="1"/>
  <c r="N77" i="2"/>
  <c r="O77" i="2" s="1"/>
  <c r="J77" i="2"/>
  <c r="K77" i="2" s="1"/>
  <c r="F77" i="2"/>
  <c r="G77" i="2" s="1"/>
  <c r="Y77" i="2" l="1"/>
  <c r="AA77" i="2" s="1"/>
  <c r="V36" i="2" l="1"/>
  <c r="W36" i="2" s="1"/>
  <c r="R36" i="2"/>
  <c r="S36" i="2" s="1"/>
  <c r="N36" i="2"/>
  <c r="O36" i="2" s="1"/>
  <c r="J36" i="2"/>
  <c r="K36" i="2" s="1"/>
  <c r="F36" i="2"/>
  <c r="G36" i="2" s="1"/>
  <c r="Y28" i="2" l="1"/>
  <c r="AA28" i="2" s="1"/>
  <c r="Y32" i="2"/>
  <c r="AA32" i="2" s="1"/>
  <c r="Y30" i="2"/>
  <c r="AA30" i="2" s="1"/>
  <c r="Y29" i="2" l="1"/>
  <c r="AA29" i="2" s="1"/>
  <c r="Y31" i="2"/>
  <c r="AA31" i="2" s="1"/>
  <c r="Y27" i="2"/>
  <c r="AA27" i="2" s="1"/>
  <c r="J90" i="2" l="1"/>
  <c r="K90" i="2" s="1"/>
  <c r="J87" i="2"/>
  <c r="K87" i="2" s="1"/>
  <c r="J85" i="2"/>
  <c r="K85" i="2" s="1"/>
  <c r="J84" i="2"/>
  <c r="K84" i="2" s="1"/>
  <c r="J83" i="2"/>
  <c r="K83" i="2" s="1"/>
  <c r="J80" i="2"/>
  <c r="K80" i="2" s="1"/>
  <c r="J78" i="2"/>
  <c r="K78" i="2" s="1"/>
  <c r="J76" i="2"/>
  <c r="K76" i="2" s="1"/>
  <c r="J75" i="2"/>
  <c r="K75" i="2" s="1"/>
  <c r="J74" i="2"/>
  <c r="K74" i="2" s="1"/>
  <c r="J73" i="2"/>
  <c r="K73" i="2" s="1"/>
  <c r="J72" i="2"/>
  <c r="K72" i="2" s="1"/>
  <c r="J71" i="2"/>
  <c r="K71" i="2" s="1"/>
  <c r="J70" i="2"/>
  <c r="K70" i="2" s="1"/>
  <c r="J69" i="2"/>
  <c r="K69" i="2" s="1"/>
  <c r="J68" i="2"/>
  <c r="K68" i="2" s="1"/>
  <c r="J66" i="2"/>
  <c r="K66" i="2" s="1"/>
  <c r="J65" i="2"/>
  <c r="K65" i="2" s="1"/>
  <c r="J64" i="2"/>
  <c r="K64" i="2" s="1"/>
  <c r="J63" i="2"/>
  <c r="K63" i="2" s="1"/>
  <c r="J62" i="2"/>
  <c r="K62" i="2" s="1"/>
  <c r="J61" i="2"/>
  <c r="K61" i="2" s="1"/>
  <c r="J60" i="2"/>
  <c r="K60" i="2" s="1"/>
  <c r="J59" i="2"/>
  <c r="K59" i="2" s="1"/>
  <c r="J57" i="2"/>
  <c r="K57" i="2" s="1"/>
  <c r="J56" i="2"/>
  <c r="K56" i="2" s="1"/>
  <c r="N90" i="2"/>
  <c r="O90" i="2" s="1"/>
  <c r="N85" i="2"/>
  <c r="O85" i="2" s="1"/>
  <c r="N84" i="2"/>
  <c r="O84" i="2" s="1"/>
  <c r="N83" i="2"/>
  <c r="O83" i="2" s="1"/>
  <c r="N80" i="2"/>
  <c r="O80" i="2" s="1"/>
  <c r="N78" i="2"/>
  <c r="O78" i="2" s="1"/>
  <c r="N76" i="2"/>
  <c r="O76" i="2" s="1"/>
  <c r="N75" i="2"/>
  <c r="O75" i="2" s="1"/>
  <c r="N74" i="2"/>
  <c r="O74" i="2" s="1"/>
  <c r="N73" i="2"/>
  <c r="O73" i="2" s="1"/>
  <c r="N72" i="2"/>
  <c r="O72" i="2" s="1"/>
  <c r="N71" i="2"/>
  <c r="O71" i="2" s="1"/>
  <c r="N70" i="2"/>
  <c r="O70" i="2" s="1"/>
  <c r="N69" i="2"/>
  <c r="O69" i="2" s="1"/>
  <c r="N68" i="2"/>
  <c r="O68" i="2" s="1"/>
  <c r="N66" i="2"/>
  <c r="O66" i="2" s="1"/>
  <c r="N65" i="2"/>
  <c r="O65" i="2" s="1"/>
  <c r="N64" i="2"/>
  <c r="O64" i="2" s="1"/>
  <c r="N63" i="2"/>
  <c r="O63" i="2" s="1"/>
  <c r="N62" i="2"/>
  <c r="O62" i="2" s="1"/>
  <c r="N61" i="2"/>
  <c r="O61" i="2" s="1"/>
  <c r="N60" i="2"/>
  <c r="O60" i="2" s="1"/>
  <c r="N59" i="2"/>
  <c r="O59" i="2" s="1"/>
  <c r="N57" i="2"/>
  <c r="O57" i="2" s="1"/>
  <c r="N56" i="2"/>
  <c r="O56" i="2" s="1"/>
  <c r="V90" i="2"/>
  <c r="W90" i="2" s="1"/>
  <c r="V87" i="2"/>
  <c r="W87" i="2" s="1"/>
  <c r="R90" i="2"/>
  <c r="S90" i="2" s="1"/>
  <c r="R87" i="2"/>
  <c r="S87" i="2" s="1"/>
  <c r="R85" i="2"/>
  <c r="S85" i="2" s="1"/>
  <c r="R84" i="2"/>
  <c r="S84" i="2" s="1"/>
  <c r="R83" i="2"/>
  <c r="S83" i="2" s="1"/>
  <c r="R80" i="2"/>
  <c r="S80" i="2" s="1"/>
  <c r="R78" i="2"/>
  <c r="S78" i="2" s="1"/>
  <c r="R76" i="2"/>
  <c r="S76" i="2" s="1"/>
  <c r="R75" i="2"/>
  <c r="S75" i="2" s="1"/>
  <c r="R74" i="2"/>
  <c r="S74" i="2" s="1"/>
  <c r="R73" i="2"/>
  <c r="S73" i="2" s="1"/>
  <c r="R72" i="2"/>
  <c r="S72" i="2" s="1"/>
  <c r="R71" i="2"/>
  <c r="S71" i="2" s="1"/>
  <c r="R70" i="2"/>
  <c r="S70" i="2" s="1"/>
  <c r="R69" i="2"/>
  <c r="S69" i="2" s="1"/>
  <c r="R68" i="2"/>
  <c r="S68" i="2" s="1"/>
  <c r="R66" i="2"/>
  <c r="S66" i="2" s="1"/>
  <c r="R65" i="2"/>
  <c r="S65" i="2" s="1"/>
  <c r="R64" i="2"/>
  <c r="S64" i="2" s="1"/>
  <c r="R63" i="2"/>
  <c r="S63" i="2" s="1"/>
  <c r="R62" i="2"/>
  <c r="S62" i="2" s="1"/>
  <c r="R61" i="2"/>
  <c r="S61" i="2" s="1"/>
  <c r="R60" i="2"/>
  <c r="S60" i="2" s="1"/>
  <c r="R59" i="2"/>
  <c r="S59" i="2" s="1"/>
  <c r="R57" i="2"/>
  <c r="S57" i="2" s="1"/>
  <c r="R56" i="2"/>
  <c r="S56" i="2" s="1"/>
  <c r="V85" i="2"/>
  <c r="W85" i="2" s="1"/>
  <c r="V84" i="2"/>
  <c r="W84" i="2" s="1"/>
  <c r="V83" i="2"/>
  <c r="W83" i="2" s="1"/>
  <c r="V80" i="2"/>
  <c r="W80" i="2" s="1"/>
  <c r="V78" i="2"/>
  <c r="W78" i="2" s="1"/>
  <c r="V76" i="2"/>
  <c r="W76" i="2" s="1"/>
  <c r="V75" i="2"/>
  <c r="W75" i="2" s="1"/>
  <c r="V74" i="2"/>
  <c r="W74" i="2" s="1"/>
  <c r="V73" i="2"/>
  <c r="W73" i="2" s="1"/>
  <c r="V72" i="2"/>
  <c r="W72" i="2" s="1"/>
  <c r="V71" i="2"/>
  <c r="W71" i="2" s="1"/>
  <c r="V70" i="2"/>
  <c r="W70" i="2" s="1"/>
  <c r="V69" i="2"/>
  <c r="W69" i="2" s="1"/>
  <c r="V68" i="2"/>
  <c r="W68" i="2" s="1"/>
  <c r="V66" i="2"/>
  <c r="W66" i="2" s="1"/>
  <c r="V65" i="2"/>
  <c r="W65" i="2" s="1"/>
  <c r="V64" i="2"/>
  <c r="W64" i="2" s="1"/>
  <c r="V63" i="2"/>
  <c r="W63" i="2" s="1"/>
  <c r="V62" i="2"/>
  <c r="W62" i="2" s="1"/>
  <c r="V61" i="2"/>
  <c r="W61" i="2" s="1"/>
  <c r="V60" i="2"/>
  <c r="W60" i="2" s="1"/>
  <c r="V59" i="2"/>
  <c r="W59" i="2" s="1"/>
  <c r="V57" i="2"/>
  <c r="W57" i="2" s="1"/>
  <c r="V56" i="2"/>
  <c r="W56" i="2" s="1"/>
  <c r="V49" i="2"/>
  <c r="W49" i="2" s="1"/>
  <c r="V48" i="2"/>
  <c r="V46" i="2"/>
  <c r="V45" i="2"/>
  <c r="R49" i="2"/>
  <c r="S49" i="2" s="1"/>
  <c r="R48" i="2"/>
  <c r="R46" i="2"/>
  <c r="R45" i="2"/>
  <c r="N46" i="2"/>
  <c r="N45" i="2"/>
  <c r="N49" i="2"/>
  <c r="O49" i="2" s="1"/>
  <c r="N48" i="2"/>
  <c r="J49" i="2"/>
  <c r="K49" i="2" s="1"/>
  <c r="J48" i="2"/>
  <c r="K48" i="2" s="1"/>
  <c r="J46" i="2"/>
  <c r="J45" i="2"/>
  <c r="V41" i="2"/>
  <c r="V40" i="2"/>
  <c r="V39" i="2"/>
  <c r="R41" i="2"/>
  <c r="R40" i="2"/>
  <c r="R39" i="2"/>
  <c r="N41" i="2"/>
  <c r="N40" i="2"/>
  <c r="N39" i="2"/>
  <c r="J41" i="2"/>
  <c r="J40" i="2"/>
  <c r="J39" i="2"/>
  <c r="V35" i="2"/>
  <c r="R35" i="2"/>
  <c r="N35" i="2"/>
  <c r="J35" i="2"/>
  <c r="U18" i="2" l="1"/>
  <c r="Q18" i="2"/>
  <c r="M18" i="2"/>
  <c r="A13" i="1"/>
  <c r="Z163" i="2"/>
  <c r="E18" i="2"/>
  <c r="F39" i="2"/>
  <c r="G39" i="2" s="1"/>
  <c r="F40" i="2"/>
  <c r="G40" i="2" s="1"/>
  <c r="F41" i="2"/>
  <c r="G41" i="2" s="1"/>
  <c r="O41" i="2"/>
  <c r="F45" i="2"/>
  <c r="G45" i="2" s="1"/>
  <c r="F46" i="2"/>
  <c r="G46" i="2" s="1"/>
  <c r="F48" i="2"/>
  <c r="G48" i="2" s="1"/>
  <c r="S48" i="2"/>
  <c r="F49" i="2"/>
  <c r="G49" i="2" s="1"/>
  <c r="F35" i="2"/>
  <c r="G35" i="2" s="1"/>
  <c r="F56" i="2"/>
  <c r="G56" i="2" s="1"/>
  <c r="F57" i="2"/>
  <c r="G57" i="2" s="1"/>
  <c r="F59" i="2"/>
  <c r="G59" i="2" s="1"/>
  <c r="F60" i="2"/>
  <c r="G60" i="2" s="1"/>
  <c r="F61" i="2"/>
  <c r="G61" i="2" s="1"/>
  <c r="F62" i="2"/>
  <c r="G62" i="2" s="1"/>
  <c r="F63" i="2"/>
  <c r="G63" i="2" s="1"/>
  <c r="F64" i="2"/>
  <c r="G64" i="2" s="1"/>
  <c r="F65" i="2"/>
  <c r="G65" i="2" s="1"/>
  <c r="F66" i="2"/>
  <c r="G66" i="2" s="1"/>
  <c r="F68" i="2"/>
  <c r="G68" i="2" s="1"/>
  <c r="F69" i="2"/>
  <c r="G69" i="2" s="1"/>
  <c r="F70" i="2"/>
  <c r="G70" i="2" s="1"/>
  <c r="F71" i="2"/>
  <c r="G71" i="2" s="1"/>
  <c r="F72" i="2"/>
  <c r="G72" i="2" s="1"/>
  <c r="F73" i="2"/>
  <c r="G73" i="2" s="1"/>
  <c r="F74" i="2"/>
  <c r="G74" i="2" s="1"/>
  <c r="F75" i="2"/>
  <c r="G75" i="2" s="1"/>
  <c r="F76" i="2"/>
  <c r="G76" i="2" s="1"/>
  <c r="F78" i="2"/>
  <c r="G78" i="2" s="1"/>
  <c r="F80" i="2"/>
  <c r="G80" i="2" s="1"/>
  <c r="F83" i="2"/>
  <c r="G83" i="2" s="1"/>
  <c r="F84" i="2"/>
  <c r="G84" i="2" s="1"/>
  <c r="F85" i="2"/>
  <c r="G85" i="2" s="1"/>
  <c r="F87" i="2"/>
  <c r="G87" i="2" s="1"/>
  <c r="F90" i="2"/>
  <c r="G90" i="2" s="1"/>
  <c r="Y91" i="2"/>
  <c r="AA91" i="2" s="1"/>
  <c r="Z42" i="2"/>
  <c r="Z37" i="2"/>
  <c r="Z92" i="2"/>
  <c r="A8" i="1"/>
  <c r="A14" i="1"/>
  <c r="A15" i="1"/>
  <c r="A16" i="1"/>
  <c r="A17" i="1"/>
  <c r="A18" i="1"/>
  <c r="A19" i="1"/>
  <c r="A20" i="1"/>
  <c r="A26" i="1"/>
  <c r="I18" i="2"/>
  <c r="Z181" i="2"/>
  <c r="K41" i="2"/>
  <c r="S45" i="2"/>
  <c r="O48" i="2"/>
  <c r="K39" i="2"/>
  <c r="K46" i="2"/>
  <c r="W41" i="2"/>
  <c r="O39" i="2"/>
  <c r="K45" i="2"/>
  <c r="K35" i="2"/>
  <c r="O40" i="2"/>
  <c r="K40" i="2"/>
  <c r="S41" i="2"/>
  <c r="O35" i="2"/>
  <c r="Z18" i="2" l="1"/>
  <c r="Z20" i="2" s="1"/>
  <c r="Z22" i="2" s="1"/>
  <c r="Z33" i="2"/>
  <c r="G42" i="2"/>
  <c r="K42" i="2"/>
  <c r="Y99" i="2"/>
  <c r="AA99" i="2" s="1"/>
  <c r="Y83" i="2"/>
  <c r="AA83" i="2" s="1"/>
  <c r="Y85" i="2"/>
  <c r="AA85" i="2" s="1"/>
  <c r="W48" i="2"/>
  <c r="Y48" i="2" s="1"/>
  <c r="AA48" i="2" s="1"/>
  <c r="O45" i="2"/>
  <c r="S46" i="2"/>
  <c r="W46" i="2"/>
  <c r="O46" i="2"/>
  <c r="W45" i="2"/>
  <c r="Y41" i="2"/>
  <c r="AA41" i="2" s="1"/>
  <c r="O42" i="2"/>
  <c r="W39" i="2"/>
  <c r="S39" i="2"/>
  <c r="Y36" i="2"/>
  <c r="AA36" i="2" s="1"/>
  <c r="K37" i="2"/>
  <c r="Y14" i="2"/>
  <c r="AA14" i="2" s="1"/>
  <c r="O37" i="2"/>
  <c r="S35" i="2"/>
  <c r="W35" i="2"/>
  <c r="Z165" i="2" l="1"/>
  <c r="Z185" i="2" s="1"/>
  <c r="B16" i="1"/>
  <c r="G37" i="2"/>
  <c r="Y96" i="2"/>
  <c r="AA96" i="2" s="1"/>
  <c r="Z23" i="2"/>
  <c r="O163" i="2"/>
  <c r="W163" i="2"/>
  <c r="Y46" i="2"/>
  <c r="AA46" i="2" s="1"/>
  <c r="Y45" i="2"/>
  <c r="AA45" i="2" s="1"/>
  <c r="Y49" i="2"/>
  <c r="AA49" i="2" s="1"/>
  <c r="W40" i="2"/>
  <c r="W42" i="2" s="1"/>
  <c r="S40" i="2"/>
  <c r="S42" i="2" s="1"/>
  <c r="Y39" i="2"/>
  <c r="Y15" i="2"/>
  <c r="AA15" i="2" s="1"/>
  <c r="Y16" i="2"/>
  <c r="AA16" i="2" s="1"/>
  <c r="Y17" i="2"/>
  <c r="AA17" i="2" s="1"/>
  <c r="S37" i="2"/>
  <c r="Y35" i="2"/>
  <c r="Z167" i="2" l="1"/>
  <c r="AA39" i="2"/>
  <c r="B18" i="1"/>
  <c r="G163" i="2"/>
  <c r="B20" i="1" s="1"/>
  <c r="G18" i="2"/>
  <c r="G20" i="2" s="1"/>
  <c r="K18" i="2"/>
  <c r="K20" i="2" s="1"/>
  <c r="AA13" i="2"/>
  <c r="Y95" i="2"/>
  <c r="AA95" i="2" s="1"/>
  <c r="C31" i="1"/>
  <c r="K163" i="2"/>
  <c r="Y26" i="2"/>
  <c r="AA26" i="2" s="1"/>
  <c r="Y40" i="2"/>
  <c r="W37" i="2"/>
  <c r="AA35" i="2"/>
  <c r="W18" i="2" l="1"/>
  <c r="W20" i="2" s="1"/>
  <c r="W22" i="2" s="1"/>
  <c r="G22" i="2"/>
  <c r="O18" i="2"/>
  <c r="O20" i="2" s="1"/>
  <c r="K22" i="2"/>
  <c r="K23" i="2" s="1"/>
  <c r="S18" i="2"/>
  <c r="S20" i="2" s="1"/>
  <c r="B13" i="1"/>
  <c r="Y76" i="2"/>
  <c r="AA76" i="2" s="1"/>
  <c r="O53" i="2"/>
  <c r="Y60" i="2"/>
  <c r="AA60" i="2" s="1"/>
  <c r="Y74" i="2"/>
  <c r="AA74" i="2" s="1"/>
  <c r="Y80" i="2"/>
  <c r="AA80" i="2" s="1"/>
  <c r="Y84" i="2"/>
  <c r="AA84" i="2" s="1"/>
  <c r="S163" i="2"/>
  <c r="K53" i="2"/>
  <c r="Y71" i="2"/>
  <c r="AA71" i="2" s="1"/>
  <c r="Y69" i="2"/>
  <c r="AA69" i="2" s="1"/>
  <c r="Y63" i="2"/>
  <c r="AA63" i="2" s="1"/>
  <c r="Y65" i="2"/>
  <c r="AA65" i="2" s="1"/>
  <c r="Y50" i="2"/>
  <c r="Y52" i="2"/>
  <c r="AA52" i="2" s="1"/>
  <c r="G92" i="2"/>
  <c r="B19" i="1" s="1"/>
  <c r="Y87" i="2"/>
  <c r="AA87" i="2" s="1"/>
  <c r="Y59" i="2"/>
  <c r="AA59" i="2" s="1"/>
  <c r="Y56" i="2"/>
  <c r="AA56" i="2" s="1"/>
  <c r="W53" i="2"/>
  <c r="Y90" i="2"/>
  <c r="AA90" i="2" s="1"/>
  <c r="G53" i="2"/>
  <c r="Y62" i="2"/>
  <c r="AA62" i="2" s="1"/>
  <c r="Y78" i="2"/>
  <c r="AA78" i="2" s="1"/>
  <c r="Y72" i="2"/>
  <c r="AA72" i="2" s="1"/>
  <c r="Y68" i="2"/>
  <c r="AA68" i="2" s="1"/>
  <c r="Y66" i="2"/>
  <c r="AA66" i="2" s="1"/>
  <c r="Y70" i="2"/>
  <c r="AA70" i="2" s="1"/>
  <c r="Y61" i="2"/>
  <c r="AA61" i="2" s="1"/>
  <c r="Y64" i="2"/>
  <c r="AA64" i="2" s="1"/>
  <c r="Y73" i="2"/>
  <c r="AA73" i="2" s="1"/>
  <c r="K92" i="2"/>
  <c r="W92" i="2"/>
  <c r="O92" i="2"/>
  <c r="S92" i="2"/>
  <c r="S53" i="2"/>
  <c r="Y75" i="2"/>
  <c r="AA75" i="2" s="1"/>
  <c r="Y51" i="2"/>
  <c r="AA51" i="2" s="1"/>
  <c r="Y57" i="2"/>
  <c r="AA57" i="2" s="1"/>
  <c r="C16" i="1"/>
  <c r="AA40" i="2"/>
  <c r="Y42" i="2"/>
  <c r="Y37" i="2"/>
  <c r="AA37" i="2"/>
  <c r="AA50" i="2" l="1"/>
  <c r="AA53" i="2" s="1"/>
  <c r="Y53" i="2"/>
  <c r="B14" i="1"/>
  <c r="W23" i="2"/>
  <c r="O22" i="2"/>
  <c r="G23" i="2"/>
  <c r="Y18" i="2"/>
  <c r="S22" i="2"/>
  <c r="S23" i="2" s="1"/>
  <c r="Y20" i="2"/>
  <c r="AA18" i="2"/>
  <c r="Y163" i="2"/>
  <c r="B17" i="1"/>
  <c r="Y92" i="2"/>
  <c r="AA42" i="2"/>
  <c r="AA92" i="2"/>
  <c r="C18" i="1"/>
  <c r="AA20" i="2" l="1"/>
  <c r="AA22" i="2" s="1"/>
  <c r="AA23" i="2" s="1"/>
  <c r="O23" i="2"/>
  <c r="C13" i="1"/>
  <c r="C14" i="1"/>
  <c r="Y22" i="2"/>
  <c r="Y23" i="2" s="1"/>
  <c r="C17" i="1"/>
  <c r="AA163" i="2"/>
  <c r="C20" i="1"/>
  <c r="C19" i="1"/>
  <c r="W33" i="2" l="1"/>
  <c r="W165" i="2" s="1"/>
  <c r="S33" i="2"/>
  <c r="S165" i="2" s="1"/>
  <c r="S167" i="2" l="1"/>
  <c r="S179" i="2" s="1"/>
  <c r="W167" i="2"/>
  <c r="W179" i="2" s="1"/>
  <c r="G33" i="2"/>
  <c r="G165" i="2" s="1"/>
  <c r="G167" i="2" s="1"/>
  <c r="O33" i="2"/>
  <c r="O165" i="2" s="1"/>
  <c r="K33" i="2"/>
  <c r="K165" i="2" s="1"/>
  <c r="K167" i="2" l="1"/>
  <c r="K179" i="2" s="1"/>
  <c r="G179" i="2"/>
  <c r="O167" i="2"/>
  <c r="O179" i="2" s="1"/>
  <c r="B15" i="1"/>
  <c r="B21" i="1" s="1"/>
  <c r="Y33" i="2"/>
  <c r="Y165" i="2" s="1"/>
  <c r="Y167" i="2" s="1"/>
  <c r="G181" i="2" l="1"/>
  <c r="G185" i="2" s="1"/>
  <c r="K181" i="2"/>
  <c r="K185" i="2" s="1"/>
  <c r="O181" i="2"/>
  <c r="O185" i="2" s="1"/>
  <c r="C15" i="1"/>
  <c r="AA33" i="2"/>
  <c r="AA165" i="2" s="1"/>
  <c r="AA167" i="2" s="1"/>
  <c r="Y179" i="2" l="1"/>
  <c r="B26" i="1"/>
  <c r="B27" i="1" s="1"/>
  <c r="W181" i="2"/>
  <c r="W185" i="2" s="1"/>
  <c r="S181" i="2"/>
  <c r="S185" i="2" s="1"/>
  <c r="AA179" i="2" l="1"/>
  <c r="AA181" i="2" s="1"/>
  <c r="AA185" i="2" s="1"/>
  <c r="Y181" i="2"/>
  <c r="Y185" i="2" s="1"/>
  <c r="C26" i="1"/>
  <c r="C27" i="1" l="1"/>
  <c r="D29" i="1" l="1"/>
  <c r="Y186" i="2"/>
  <c r="AA186" i="2" l="1"/>
  <c r="C33" i="1"/>
  <c r="C32" i="1"/>
</calcChain>
</file>

<file path=xl/sharedStrings.xml><?xml version="1.0" encoding="utf-8"?>
<sst xmlns="http://schemas.openxmlformats.org/spreadsheetml/2006/main" count="871" uniqueCount="249">
  <si>
    <t>Other Occupancy/Facility Expenses</t>
  </si>
  <si>
    <t>Total Estimated Cost of Program</t>
  </si>
  <si>
    <t>Subtotal Direct Costs</t>
  </si>
  <si>
    <t>Subtotal Indirect Costs</t>
  </si>
  <si>
    <t>Equipment Rental</t>
  </si>
  <si>
    <t>Vehicle Rental</t>
  </si>
  <si>
    <t>GRAND TOTAL</t>
  </si>
  <si>
    <t xml:space="preserve">Insurance for Specific Equipment </t>
  </si>
  <si>
    <t>Office Maintenance &amp; Repairs</t>
  </si>
  <si>
    <t>Subtotal - Technical Consultants</t>
  </si>
  <si>
    <t>Project Name:</t>
  </si>
  <si>
    <t>Period of Performance:</t>
  </si>
  <si>
    <t>Cost Category</t>
  </si>
  <si>
    <t>Subtotal - Salaries</t>
  </si>
  <si>
    <t xml:space="preserve">Subtotal - Fringe Benefits </t>
  </si>
  <si>
    <t>Other Direct Costs</t>
  </si>
  <si>
    <t>Office Supplies</t>
  </si>
  <si>
    <t>Subtotal - Other Direct Costs</t>
  </si>
  <si>
    <t>Unit Cost</t>
  </si>
  <si>
    <t>Unit</t>
  </si>
  <si>
    <t>Year 1</t>
  </si>
  <si>
    <t>Year 2</t>
  </si>
  <si>
    <t>Year 3</t>
  </si>
  <si>
    <t>Other</t>
  </si>
  <si>
    <t>TOTAL</t>
  </si>
  <si>
    <t>Vehicle Insurance</t>
  </si>
  <si>
    <t>Vehicle Fuel</t>
  </si>
  <si>
    <t>Postage/Parcel/Courier</t>
  </si>
  <si>
    <t>Communications</t>
  </si>
  <si>
    <t>Internet Access</t>
  </si>
  <si>
    <t>Office Utilities</t>
  </si>
  <si>
    <t>Office Security Service</t>
  </si>
  <si>
    <t>Office Moving Expense</t>
  </si>
  <si>
    <t>Office Storage</t>
  </si>
  <si>
    <t>Bank Fees</t>
  </si>
  <si>
    <t>VAT Expense</t>
  </si>
  <si>
    <t>Travel</t>
  </si>
  <si>
    <t>Subtotal - Travel</t>
  </si>
  <si>
    <t>Subtotal - Supplies</t>
  </si>
  <si>
    <t>External Facilities Rental</t>
  </si>
  <si>
    <t xml:space="preserve">General Office Insurance </t>
  </si>
  <si>
    <t>Equipment Maint &amp; Repair</t>
  </si>
  <si>
    <t>Printing/Copying</t>
  </si>
  <si>
    <t>TOTAL DIRECT COSTS</t>
  </si>
  <si>
    <t>per day</t>
  </si>
  <si>
    <t>per unit / set</t>
  </si>
  <si>
    <t xml:space="preserve">per unit   </t>
  </si>
  <si>
    <t>Equipment &amp; Vehicle - Rental</t>
  </si>
  <si>
    <t>Equipment &amp; Vehicle - Operation &amp; Insurance</t>
  </si>
  <si>
    <t>Award Type:</t>
  </si>
  <si>
    <t>Country:</t>
  </si>
  <si>
    <t>TOTAL INDIRECT COSTS</t>
  </si>
  <si>
    <t>Contract</t>
  </si>
  <si>
    <t>Grant</t>
  </si>
  <si>
    <t>Cooperative Agreement</t>
  </si>
  <si>
    <t xml:space="preserve">Total Request </t>
  </si>
  <si>
    <t>Activities</t>
  </si>
  <si>
    <t>Subtotal - Activities</t>
  </si>
  <si>
    <t>Detailed Budget</t>
  </si>
  <si>
    <t xml:space="preserve"> Overall Budget by Cost Elements per Year</t>
  </si>
  <si>
    <t>Name</t>
  </si>
  <si>
    <t>Equipment</t>
  </si>
  <si>
    <t xml:space="preserve">Subtotal - Equipment </t>
  </si>
  <si>
    <t xml:space="preserve">Supplies </t>
  </si>
  <si>
    <t>Subtotal - Personnel</t>
  </si>
  <si>
    <t>Annual Inflation Rate:</t>
  </si>
  <si>
    <t>per event</t>
  </si>
  <si>
    <t xml:space="preserve">Office Rent </t>
  </si>
  <si>
    <t>on goods &amp; services</t>
  </si>
  <si>
    <t>Other Supplies</t>
  </si>
  <si>
    <t>Overhead</t>
  </si>
  <si>
    <t>a</t>
  </si>
  <si>
    <t>On this tab you can see the summary by cost categories.</t>
  </si>
  <si>
    <t>Start by filling in the heading information as follows:</t>
  </si>
  <si>
    <t>Year 5</t>
  </si>
  <si>
    <t>Office Running Costs - Office 1</t>
  </si>
  <si>
    <t>Organization:</t>
  </si>
  <si>
    <t>Pact follows USAID max daily rates (SES rates) for consultant rates.</t>
  </si>
  <si>
    <t>Name 1</t>
  </si>
  <si>
    <t>Name 4</t>
  </si>
  <si>
    <t>Name 5</t>
  </si>
  <si>
    <t>Title 2</t>
  </si>
  <si>
    <t>Title 3</t>
  </si>
  <si>
    <t>Name 2</t>
  </si>
  <si>
    <t>Name 3</t>
  </si>
  <si>
    <t>Title 1</t>
  </si>
  <si>
    <t>Title 4</t>
  </si>
  <si>
    <t>Title 5</t>
  </si>
  <si>
    <t>Consultants</t>
  </si>
  <si>
    <t>Amount</t>
  </si>
  <si>
    <t>Enter Organization Name</t>
  </si>
  <si>
    <t>Enter Country</t>
  </si>
  <si>
    <t>Enter Project Name</t>
  </si>
  <si>
    <t>Inputs for calculation:</t>
  </si>
  <si>
    <t>Total Request</t>
  </si>
  <si>
    <t>% of base salary</t>
  </si>
  <si>
    <t># Days</t>
  </si>
  <si>
    <t>Routes</t>
  </si>
  <si>
    <t>Computer (Hardware/Software)</t>
  </si>
  <si>
    <t>Office Furniture &amp; Fixture</t>
  </si>
  <si>
    <t>Professional Services (legal, audit, translation, IT, etc)</t>
  </si>
  <si>
    <t>Software Maint &amp; Support</t>
  </si>
  <si>
    <t>De Minimus (10% modified direct costs)</t>
  </si>
  <si>
    <t>Fringe and Other Benefits</t>
  </si>
  <si>
    <t>Notes on Budget</t>
  </si>
  <si>
    <t>Vehicle Operating &amp; Maintenance &amp; Repair</t>
  </si>
  <si>
    <t>Computer &amp; Software Maint &amp; Support</t>
  </si>
  <si>
    <t>Year 4</t>
  </si>
  <si>
    <t>Indirect Costs (If applicable)</t>
  </si>
  <si>
    <t>Notes</t>
  </si>
  <si>
    <t>2. Fringe Benefits &amp; Other Benefits</t>
  </si>
  <si>
    <t>If there are additional costs for the consultants, like materials and supplies, please factor them into the number of days worked or the consultants' daily rate. Explain this in the budget notes.</t>
  </si>
  <si>
    <t>Please fill in the applicable unit costs (venue rental, daily meals, daily transport, etc) for each activity.</t>
  </si>
  <si>
    <t>III. Summary Tab</t>
  </si>
  <si>
    <t>II. Detail Tab</t>
  </si>
  <si>
    <t>Enter the start and end date on cell A6 as MM/DD/YYYY.</t>
  </si>
  <si>
    <t xml:space="preserve">Fill in the annual inflation rate according to the awarded currency. If the award is in USD, we usually use 3%.  </t>
  </si>
  <si>
    <t xml:space="preserve">Please, do not delete any columns, rows or worksheets. </t>
  </si>
  <si>
    <t>If you decide to remove a previously entered expense, please delete all numbers and amounts that relate to it, so that the reviewer knows it is not being budgeted.</t>
  </si>
  <si>
    <t>In the rare event that you do need to change a cell that is not in green, please make sure all formulas it affects are still functioning properly.</t>
  </si>
  <si>
    <t>I. General Instructions</t>
  </si>
  <si>
    <t>How to Fill In the Pact Partner Budget:</t>
  </si>
  <si>
    <t>If you are not going to use a row, column or worksheet, you may hide it to increase ease of navigation.</t>
  </si>
  <si>
    <t xml:space="preserve">In Column A, please enter the position title. In Column B, enter the name of the proposed staff, if known. If it is an open position enter "TBR" (to be recruited) and if it is a current position but you just need to decide who is going to fill it in, enter "TBD".   </t>
  </si>
  <si>
    <t>Level of Effort (LOE) %</t>
  </si>
  <si>
    <t xml:space="preserve">Supplies are goods with acquisition cost under $5,000 for USG grants and cooperative agreements, and USD 500 for USG contracts. </t>
  </si>
  <si>
    <t>Number of Trips</t>
  </si>
  <si>
    <t>Number of Days</t>
  </si>
  <si>
    <t>Number of Units</t>
  </si>
  <si>
    <t>Number of Consultants</t>
  </si>
  <si>
    <t>The summary tab is just an output tab - it will roll up all costs entered on Detail tab. You don't need to enter any information on this tab.</t>
  </si>
  <si>
    <t>(description of other benefits)</t>
  </si>
  <si>
    <r>
      <t xml:space="preserve">Fill in </t>
    </r>
    <r>
      <rPr>
        <b/>
        <u/>
        <sz val="10"/>
        <rFont val="Arial"/>
        <family val="2"/>
      </rPr>
      <t>ONLY</t>
    </r>
    <r>
      <rPr>
        <sz val="10"/>
        <rFont val="Arial"/>
        <family val="2"/>
      </rPr>
      <t xml:space="preserve"> the </t>
    </r>
    <r>
      <rPr>
        <b/>
        <u/>
        <sz val="10"/>
        <color theme="6" tint="-0.249977111117893"/>
        <rFont val="Arial"/>
        <family val="2"/>
      </rPr>
      <t>GREEN CELLS</t>
    </r>
    <r>
      <rPr>
        <sz val="10"/>
        <rFont val="Arial"/>
        <family val="2"/>
      </rPr>
      <t xml:space="preserve"> for expenses that apply to your budget. </t>
    </r>
  </si>
  <si>
    <t>TOTAL MODIFIED DIRECT COSTS (De Minimis Only)</t>
  </si>
  <si>
    <t>local ground transport per day</t>
  </si>
  <si>
    <t xml:space="preserve">fare (per round trip) </t>
  </si>
  <si>
    <t>Personnel Salaries</t>
  </si>
  <si>
    <t>Consultancies are budgeted by determining the cost per day for the consultancy (Column B) and the number of days to be worked (Columns E, I, M, Q and U). The names of consultants can also be listed here. If applicable, be sure to also budget for their travel costs in the Travel section.</t>
  </si>
  <si>
    <t>per diem (meals and incidental expenses)</t>
  </si>
  <si>
    <t>misc. (visa, taxi to airport, etc.) per trip</t>
  </si>
  <si>
    <t>For "misc." fill out miscellaneous costs per trip such as airport fees, taxi to/from airport, visa, inoculation, etc. Include notes in column AC to explain the costs in detail.</t>
  </si>
  <si>
    <t>In column A, please describe each activity after the activity number. For example, "Activity 1 - Capacity Building Workshops with Community Members."</t>
  </si>
  <si>
    <t>Personnel Fringe</t>
  </si>
  <si>
    <t>Personnel Other Benefits (if applicable)</t>
  </si>
  <si>
    <t>Cost Share Amount</t>
  </si>
  <si>
    <t>Monthly Salary</t>
  </si>
  <si>
    <t>Number of Months</t>
  </si>
  <si>
    <t>Annual Merit Increase for Staff:</t>
  </si>
  <si>
    <t>per month</t>
  </si>
  <si>
    <t>Number of Travelers</t>
  </si>
  <si>
    <t>per day per event</t>
  </si>
  <si>
    <t>per traveler per event</t>
  </si>
  <si>
    <t>Number of Local participants</t>
  </si>
  <si>
    <t>per traveler per day per event</t>
  </si>
  <si>
    <t>Number of Events</t>
  </si>
  <si>
    <t>per participant (local+traveler) per day per event</t>
  </si>
  <si>
    <t>Number of Days per Event</t>
  </si>
  <si>
    <t># Events</t>
  </si>
  <si>
    <t># Locals</t>
  </si>
  <si>
    <t># Travelers</t>
  </si>
  <si>
    <t>Subawards</t>
  </si>
  <si>
    <t>Sub-grants / sub-contracts</t>
  </si>
  <si>
    <t xml:space="preserve">TOTAL SUBAWARDS </t>
  </si>
  <si>
    <t>Fill in more input data:</t>
  </si>
  <si>
    <t>Annual Merit Increase:</t>
  </si>
  <si>
    <t>Fill in the average annual merit increase rate for staff.</t>
  </si>
  <si>
    <r>
      <t xml:space="preserve">Please fill in only the </t>
    </r>
    <r>
      <rPr>
        <b/>
        <sz val="11"/>
        <color theme="6" tint="-0.249977111117893"/>
        <rFont val="Arial"/>
        <family val="2"/>
      </rPr>
      <t xml:space="preserve">GREEN CELLS. </t>
    </r>
    <r>
      <rPr>
        <b/>
        <sz val="11"/>
        <rFont val="Arial"/>
        <family val="2"/>
      </rPr>
      <t>You may write over green cells with text in them.</t>
    </r>
  </si>
  <si>
    <t>Subaward 1</t>
  </si>
  <si>
    <t>Subaward 2</t>
  </si>
  <si>
    <t>Subaward 3</t>
  </si>
  <si>
    <t>Subaward 4</t>
  </si>
  <si>
    <t>Please see the Instructions tab as you fill this out.</t>
  </si>
  <si>
    <t>Summary Budget</t>
  </si>
  <si>
    <t>Budget Template - Pact Local Partner</t>
  </si>
  <si>
    <t xml:space="preserve">In Column C, enter the monthly salary. The daily rate will be automatically calculated as the unit cost. For new hires, please budget locally appropriate projected salaries. </t>
  </si>
  <si>
    <t xml:space="preserve">For number of months, enter in 12 when a project will cover that full year. However, in cases where local labor laws require a 13th month salary, please enter in 13 for the number of months. </t>
  </si>
  <si>
    <t>1. Proposed Personnel &amp; Positions with Salaries</t>
  </si>
  <si>
    <t>Please note that the first 12 months of the project generally comprise the first year (regardless of calendar year). If a project is 18 months long, you would enter 12 for number of months in year 1 and 6 for number of months in year 2.</t>
  </si>
  <si>
    <t>For each year, enter the number of months that person will work and then enter their level of effort (LOE) as a percentage. A person working full-time would have LOE 100%, whereas a person working half-time would have LOE 50%.</t>
  </si>
  <si>
    <t>Fill in fringe rates (social insurance, unemployment, medical insurance, etc.) for staff (Column B). Make sure to explain in detail the breakdown of fringe benefits on the budget notes. .</t>
  </si>
  <si>
    <t>For the other benefits row, if applicable, add in allowances that personnel should receive on a units and unit cost basis. Include notes in column AC to explain them in detail.</t>
  </si>
  <si>
    <t>If a partner wishes to charge an overhead rate they may need to submit financial reports that justify their rate (unless this is a USG project and they have an approved NICRA).</t>
  </si>
  <si>
    <t>Note that some items should be filled in on a monthly cost basis, filling in number of months and level of effort (LOE) % for each year.</t>
  </si>
  <si>
    <t>Fill out the origin and destination locations of the route as well as mode of transport (e.g. flight or bus).</t>
  </si>
  <si>
    <t>Please fill out the unit costs for each route and then for each year fill out the number of trips and the duration of each trip in the green cell below the column header.</t>
  </si>
  <si>
    <t>Fill out "Number of local participants" and "Number of travelers" for each time the activity will occur.</t>
  </si>
  <si>
    <t>If travel is involved please state the route and the travelers in the Notes Column AC.</t>
  </si>
  <si>
    <t>If more than one item (e.g. airfare + visa) goes into the unit cost for a line please explain the costs in the Notes Column AC.</t>
  </si>
  <si>
    <t>For "Number of Events" fill out the number of times this activity will occur that year. For "Number of Days" fill out the number of days the activity lasts each time it occurs.</t>
  </si>
  <si>
    <t>Please fill in the monthly cost for each item (Column B). For each year, fill in the level of effort (LOE) percentage and the number of months. Include notes on the right to explain the expenses as needed.</t>
  </si>
  <si>
    <t>The Pact Team is happy to work with you to answer any questions you might have about budgeting as well as this template. 
We recommend printing this tab and following along as you fill in the other worksheets.</t>
  </si>
  <si>
    <t>Cells that have a white background consist of formulas and references that should not be changed.</t>
  </si>
  <si>
    <t>If you need to insert a row, copy and paste the row above in order to make sure all formulas in that row are maintained. Check the formulas for subtotals and totals to make sure they include the new row(s).</t>
  </si>
  <si>
    <t xml:space="preserve">Exchange Rate: </t>
  </si>
  <si>
    <t xml:space="preserve">Enter the exchange rate you are using on this budget in cell D3. Pact recommends using the 3 month average exchange rate. </t>
  </si>
  <si>
    <t>Use the Budget Notes Column (Column AC) on the right to provide more details (e.g. more information on fringe benefits, travel, direct costs, etc.)</t>
  </si>
  <si>
    <t>After Year 1, unit costs are automatically increased by the rate of inflation entered in cell D5 and salaries are increased by the merit increase percentage in cells D6 and D7, as applicable.</t>
  </si>
  <si>
    <t>Enter the name of your organization in cell A2</t>
  </si>
  <si>
    <t>Enter the country name in cell A3</t>
  </si>
  <si>
    <t>Enter the title of the project in cell A4</t>
  </si>
  <si>
    <t>Select the type of award (contract, grant, cooperative agreement) from the drop-down menu. Cell A5</t>
  </si>
  <si>
    <t>Exchange Rate (=1USD)</t>
  </si>
  <si>
    <t>Column Z is to be filled with cost share amounts if applicable. Cost share is your organization's contribution to the project, separate from what is being requested. If you are not required to contribute cost share, you can hide this column.</t>
  </si>
  <si>
    <r>
      <t xml:space="preserve">Please fill in the equipment planned to be purchased for this proposal. </t>
    </r>
    <r>
      <rPr>
        <u/>
        <sz val="10"/>
        <rFont val="Arial"/>
        <family val="2"/>
      </rPr>
      <t>Please note that we are required to report as equipment all items with acquisition cost over USD 5,000 for US Government (USG) grants and cooperative agreements, and USD 500 for USG contracts.</t>
    </r>
  </si>
  <si>
    <t>Many partner organizations are able to directly charge for all of their expenses and so, would not need to fill out anything for indirect costs.</t>
  </si>
  <si>
    <t>Route 1 (Enter: From - To) (Enter: Flight, train, bus or other)</t>
  </si>
  <si>
    <t>Enter Name &amp; Title of Traveler(s)</t>
  </si>
  <si>
    <t>Enter Trip Purpose</t>
  </si>
  <si>
    <t>Route 2 (Enter: From - To) (Enter: Flight, train, bus or other)</t>
  </si>
  <si>
    <t>Consultant 1 (Enter Name and/or Title)</t>
  </si>
  <si>
    <t>Consultant 2 (Enter Name and/or Title)</t>
  </si>
  <si>
    <t>Activity 1 (Enter Activity Name)</t>
  </si>
  <si>
    <t>Venue rental</t>
  </si>
  <si>
    <t>Materials, equipment or supplies</t>
  </si>
  <si>
    <t>Transportation Costs (Enter route and mode of transport)</t>
  </si>
  <si>
    <t>Accommodation and meals &amp; incidentals</t>
  </si>
  <si>
    <t>Activity 2 (Enter Activity Name)</t>
  </si>
  <si>
    <t>Activity 3 (Enter Activity Name)</t>
  </si>
  <si>
    <t>Activity 4 (Enter Activity Name)</t>
  </si>
  <si>
    <t>Activity 5 (Enter Activity Name)</t>
  </si>
  <si>
    <t>Activity 6 (Enter Activity Name)</t>
  </si>
  <si>
    <t>Activity 7 (Enter Activity Name)</t>
  </si>
  <si>
    <t>Activity 8 (Enter Activity Name)</t>
  </si>
  <si>
    <t>Activity 9 (Enter Activity Name)</t>
  </si>
  <si>
    <t>Activity 10 (Enter Activity Name)</t>
  </si>
  <si>
    <t>MM/DD/YYYY-MM/DD/YYYY</t>
  </si>
  <si>
    <t xml:space="preserve">If your organization is proposing to issue subgrants or subcontracts, enter the costs in this section. Specify in Column A the name of the organization in the case of subgrants or the type of service that is being subcontracted. </t>
  </si>
  <si>
    <t xml:space="preserve">Enter the total annual costs in the green cells per applicable year. If your annual amount ina single row consists of multiple subawards, please explain this in the budget notes Column AC (Ex: 10 subawards * $10,000/subaward = $100,000 in Year 1). </t>
  </si>
  <si>
    <t>3. Travel</t>
  </si>
  <si>
    <t>4. Consultants</t>
  </si>
  <si>
    <t>5. Equipment</t>
  </si>
  <si>
    <t xml:space="preserve">6. Supplies </t>
  </si>
  <si>
    <t>7. Other Direct Costs</t>
  </si>
  <si>
    <t>8. Activities</t>
  </si>
  <si>
    <t>9. Subawards</t>
  </si>
  <si>
    <t xml:space="preserve">If it is a contract and a fee would apply, enter in fee rate in the corresponding line. </t>
  </si>
  <si>
    <t>10. Indirect Costs and Fee (if a contract)</t>
  </si>
  <si>
    <t>Lunch and/or refreshments</t>
  </si>
  <si>
    <t>Description</t>
  </si>
  <si>
    <t>Totals:</t>
  </si>
  <si>
    <t xml:space="preserve">Notes: </t>
  </si>
  <si>
    <t xml:space="preserve">Indicative Sub Award </t>
  </si>
  <si>
    <t xml:space="preserve">Indicative Activities </t>
  </si>
  <si>
    <t>For United States Government (USG) projects, an organization without a NICRA, can use a "De Minimis" rate of up to 10% on "Modified Direct Costs". There is a pull down menu on the cell that says "Overhead" and the "De Minimis" option can be selected. If you wish to use this please discuss this with the Pact Team.</t>
  </si>
  <si>
    <t>4F will automatically populate 'Detail 171G'</t>
  </si>
  <si>
    <t>5F will automatically populate 'Detail 172G'</t>
  </si>
  <si>
    <t>6F will automatically populate 'Detail 173G'</t>
  </si>
  <si>
    <t>7F will automatically populate 'Detail 174G'</t>
  </si>
  <si>
    <t>Total will automatically go to 'Detail 157G'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</si>
</sst>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5" formatCode="&quot;$&quot;#,##0_);\(&quot;$&quot;#,##0\)"/>
    <numFmt numFmtId="6" formatCode="&quot;$&quot;#,##0_);[Red]\(&quot;$&quot;#,##0\)"/>
    <numFmt numFmtId="44" formatCode="_(&quot;$&quot;* #,##0.00_);_(&quot;$&quot;* \(#,##0.00\);_(&quot;$&quot;* &quot;-&quot;??_);_(@_)"/>
    <numFmt numFmtId="43" formatCode="_(* #,##0.00_);_(* \(#,##0.00\);_(* &quot;-&quot;??_);_(@_)"/>
    <numFmt numFmtId="164" formatCode="_-* #,##0.00_-;\-* #,##0.00_-;_-* &quot;-&quot;??_-;_-@_-"/>
    <numFmt numFmtId="165" formatCode="&quot;$&quot;#,##0"/>
    <numFmt numFmtId="166" formatCode="&quot;$&quot;#,##0.00"/>
    <numFmt numFmtId="167" formatCode="0.0%"/>
    <numFmt numFmtId="168" formatCode="_(* #,##0_);_(* \(#,##0\);_(* &quot;-&quot;??_);_(@_)"/>
    <numFmt numFmtId="169" formatCode="0_);[Red]\(0\)"/>
    <numFmt numFmtId="170" formatCode="&quot;$&quot;#,##0.0"/>
    <numFmt numFmtId="171" formatCode="_(&quot;$&quot;* #,##0_);_(&quot;$&quot;* \(#,##0\);_(&quot;$&quot;* &quot;-&quot;??_);_(@_)"/>
    <numFmt numFmtId="172" formatCode="_(&quot;$&quot;* #,##0.0_);_(&quot;$&quot;* \(#,##0.0\);_(&quot;$&quot;* &quot;-&quot;??_);_(@_)"/>
    <numFmt numFmtId="173" formatCode="0.000%"/>
    <numFmt numFmtId="174" formatCode="_ * #,##0.00_ ;_ * \-#,##0.00_ ;_ * &quot;-&quot;??_ ;_ @_ "/>
    <numFmt numFmtId="175" formatCode="#,##0.0"/>
    <numFmt numFmtId="176" formatCode="_(\$* #,##0.00_);_(\$* \(#,##0.00\);_(\$* &quot;-&quot;??_);_(@_)"/>
    <numFmt numFmtId="177" formatCode="_-* #,##0.00\ _€_-;\-* #,##0.00\ _€_-;_-* &quot;-&quot;??\ _€_-;_-@_-"/>
    <numFmt numFmtId="178" formatCode="_-&quot;£&quot;* #,##0.00_-;\-&quot;£&quot;* #,##0.00_-;_-&quot;£&quot;* &quot;-&quot;??_-;_-@_-"/>
    <numFmt numFmtId="179" formatCode="_-* #,##0.00\ [$€]_-;\-* #,##0.00\ [$€]_-;_-* &quot;-&quot;??\ [$€]_-;_-@_-"/>
    <numFmt numFmtId="180" formatCode="_ [$€-2]\ * #,##0.00_ ;_ [$€-2]\ * \-#,##0.00_ ;_ [$€-2]\ * &quot;-&quot;??_ "/>
    <numFmt numFmtId="181" formatCode="#,###,##0.00;\(#,###,##0.00\)"/>
    <numFmt numFmtId="182" formatCode="&quot;$&quot;#,###,##0.00;\(&quot;$&quot;#,###,##0.00\)"/>
    <numFmt numFmtId="183" formatCode="#,##0.00%;\(#,##0.00%\)"/>
    <numFmt numFmtId="184" formatCode="#."/>
    <numFmt numFmtId="185" formatCode="_-* #,##0.00_-;\-* #,##0.00_-;_-* \-??_-;_-@_-"/>
    <numFmt numFmtId="186" formatCode="_-* #,##0\ _p_t_a_-;\-* #,##0\ _p_t_a_-;_-* &quot;-&quot;\ _p_t_a_-;_-@_-"/>
    <numFmt numFmtId="187" formatCode="_ * #,##0.00_)\ _B_s_._ ;_ * \(#,##0.00\)\ _B_s_._ ;_ * &quot;-&quot;??_)\ _B_s_._ ;_ @_ "/>
    <numFmt numFmtId="188" formatCode="_(&quot;R$ &quot;* #,##0.00_);_(&quot;R$ &quot;* \(#,##0.00\);_(&quot;R$ &quot;* &quot;-&quot;??_);_(@_)"/>
    <numFmt numFmtId="189" formatCode="[$-409]mmmm\-yy;@"/>
    <numFmt numFmtId="190" formatCode="[$£-809]#,##0.000"/>
    <numFmt numFmtId="191" formatCode="[$-409]mmm\-yy;@"/>
    <numFmt numFmtId="192" formatCode="_(* #,##0.00000_);_(* \(#,##0.00000\);_(* &quot;-&quot;??_);_(@_)"/>
  </numFmts>
  <fonts count="14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1"/>
      <name val="Arial"/>
      <family val="2"/>
    </font>
    <font>
      <b/>
      <sz val="9"/>
      <name val="Arial"/>
      <family val="2"/>
    </font>
    <font>
      <sz val="9"/>
      <name val="Arial"/>
      <family val="2"/>
    </font>
    <font>
      <sz val="11"/>
      <name val="Arial"/>
      <family val="2"/>
    </font>
    <font>
      <sz val="10"/>
      <name val="Arial"/>
      <family val="2"/>
    </font>
    <font>
      <b/>
      <sz val="10"/>
      <name val="Arial"/>
      <family val="2"/>
    </font>
    <font>
      <sz val="8"/>
      <name val="Arial"/>
      <family val="2"/>
    </font>
    <font>
      <sz val="9"/>
      <color indexed="10"/>
      <name val="Arial"/>
      <family val="2"/>
    </font>
    <font>
      <sz val="9"/>
      <color indexed="12"/>
      <name val="Arial"/>
      <family val="2"/>
    </font>
    <font>
      <u val="doubleAccounting"/>
      <sz val="9"/>
      <name val="Arial"/>
      <family val="2"/>
    </font>
    <font>
      <sz val="11"/>
      <color indexed="10"/>
      <name val="Arial"/>
      <family val="2"/>
    </font>
    <font>
      <sz val="11"/>
      <color indexed="12"/>
      <name val="Arial"/>
      <family val="2"/>
    </font>
    <font>
      <b/>
      <u val="doubleAccounting"/>
      <sz val="9"/>
      <name val="Arial"/>
      <family val="2"/>
    </font>
    <font>
      <sz val="10"/>
      <color indexed="10"/>
      <name val="Arial"/>
      <family val="2"/>
    </font>
    <font>
      <sz val="11"/>
      <color theme="1"/>
      <name val="Calibri"/>
      <family val="2"/>
      <scheme val="minor"/>
    </font>
    <font>
      <b/>
      <sz val="10"/>
      <color theme="0"/>
      <name val="Arial"/>
      <family val="2"/>
    </font>
    <font>
      <sz val="11"/>
      <color theme="0"/>
      <name val="Arial"/>
      <family val="2"/>
    </font>
    <font>
      <sz val="9"/>
      <color theme="0" tint="-0.249977111117893"/>
      <name val="Arial"/>
      <family val="2"/>
    </font>
    <font>
      <b/>
      <sz val="10"/>
      <color theme="3" tint="-0.249977111117893"/>
      <name val="Arial"/>
      <family val="2"/>
    </font>
    <font>
      <b/>
      <sz val="9"/>
      <color rgb="FFFF0000"/>
      <name val="Arial"/>
      <family val="2"/>
    </font>
    <font>
      <b/>
      <sz val="8"/>
      <name val="Arial"/>
      <family val="2"/>
    </font>
    <font>
      <b/>
      <sz val="8"/>
      <color theme="0"/>
      <name val="Arial"/>
      <family val="2"/>
    </font>
    <font>
      <sz val="11"/>
      <color indexed="8"/>
      <name val="Calibri"/>
      <family val="2"/>
    </font>
    <font>
      <b/>
      <sz val="11"/>
      <color indexed="9"/>
      <name val="Arial"/>
      <family val="2"/>
    </font>
    <font>
      <b/>
      <sz val="10"/>
      <color indexed="9"/>
      <name val="Arial"/>
      <family val="2"/>
    </font>
    <font>
      <sz val="10"/>
      <name val="Wingdings 3"/>
      <family val="1"/>
      <charset val="2"/>
    </font>
    <font>
      <u/>
      <sz val="10"/>
      <color indexed="12"/>
      <name val="Arial"/>
      <family val="2"/>
    </font>
    <font>
      <i/>
      <sz val="10"/>
      <name val="Arial"/>
      <family val="2"/>
    </font>
    <font>
      <b/>
      <sz val="10"/>
      <color rgb="FFC00000"/>
      <name val="Arial"/>
      <family val="2"/>
    </font>
    <font>
      <i/>
      <sz val="8"/>
      <color rgb="FFFF0000"/>
      <name val="Arial"/>
      <family val="2"/>
    </font>
    <font>
      <sz val="9"/>
      <color rgb="FF0000CC"/>
      <name val="Arial"/>
      <family val="2"/>
    </font>
    <font>
      <sz val="10"/>
      <name val="Helv"/>
    </font>
    <font>
      <sz val="10"/>
      <color indexed="9"/>
      <name val="Arial"/>
      <family val="2"/>
    </font>
    <font>
      <b/>
      <sz val="18"/>
      <color theme="3"/>
      <name val="Cambria"/>
      <family val="2"/>
      <scheme val="major"/>
    </font>
    <font>
      <b/>
      <sz val="15"/>
      <color theme="3"/>
      <name val="Calibri"/>
      <family val="2"/>
      <scheme val="minor"/>
    </font>
    <font>
      <b/>
      <sz val="11"/>
      <color theme="0"/>
      <name val="Arial"/>
      <family val="2"/>
    </font>
    <font>
      <sz val="10"/>
      <color theme="0"/>
      <name val="Arial"/>
      <family val="2"/>
    </font>
    <font>
      <sz val="10"/>
      <color indexed="8"/>
      <name val="Arial"/>
      <family val="2"/>
    </font>
    <font>
      <sz val="11"/>
      <color indexed="8"/>
      <name val="ＭＳ Ｐゴシック"/>
      <family val="3"/>
      <charset val="128"/>
    </font>
    <font>
      <sz val="11"/>
      <color indexed="9"/>
      <name val="Calibri"/>
      <family val="2"/>
    </font>
    <font>
      <sz val="11"/>
      <color indexed="9"/>
      <name val="ＭＳ Ｐゴシック"/>
      <family val="3"/>
      <charset val="128"/>
    </font>
    <font>
      <sz val="11"/>
      <color indexed="10"/>
      <name val="Calibri"/>
      <family val="2"/>
    </font>
    <font>
      <sz val="11"/>
      <color indexed="20"/>
      <name val="Calibri"/>
      <family val="2"/>
    </font>
    <font>
      <sz val="10"/>
      <color indexed="20"/>
      <name val="Arial"/>
      <family val="2"/>
    </font>
    <font>
      <sz val="10"/>
      <name val="Times New Roman"/>
      <family val="1"/>
    </font>
    <font>
      <sz val="11"/>
      <color indexed="17"/>
      <name val="Calibri"/>
      <family val="2"/>
    </font>
    <font>
      <b/>
      <sz val="14"/>
      <name val="Arial"/>
      <family val="2"/>
    </font>
    <font>
      <b/>
      <i/>
      <sz val="14"/>
      <name val="Arial"/>
      <family val="2"/>
    </font>
    <font>
      <b/>
      <sz val="12"/>
      <name val="Arial"/>
      <family val="2"/>
    </font>
    <font>
      <b/>
      <sz val="24"/>
      <name val="Arial Narrow"/>
      <family val="2"/>
    </font>
    <font>
      <b/>
      <i/>
      <sz val="12"/>
      <name val="Arial"/>
      <family val="2"/>
    </font>
    <font>
      <i/>
      <sz val="12"/>
      <name val="Arial"/>
      <family val="2"/>
    </font>
    <font>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1"/>
      <color indexed="52"/>
      <name val="Calibri"/>
      <family val="2"/>
    </font>
    <font>
      <b/>
      <sz val="10"/>
      <color indexed="52"/>
      <name val="Arial"/>
      <family val="2"/>
    </font>
    <font>
      <b/>
      <sz val="11"/>
      <color indexed="9"/>
      <name val="Calibri"/>
      <family val="2"/>
    </font>
    <font>
      <sz val="11"/>
      <color indexed="52"/>
      <name val="Calibri"/>
      <family val="2"/>
    </font>
    <font>
      <sz val="11"/>
      <color theme="1"/>
      <name val="Times New Roman"/>
      <family val="2"/>
    </font>
    <font>
      <b/>
      <sz val="10"/>
      <color indexed="0"/>
      <name val="Arial"/>
      <family val="2"/>
    </font>
    <font>
      <sz val="10"/>
      <color theme="1"/>
      <name val="Arial"/>
      <family val="2"/>
    </font>
    <font>
      <b/>
      <sz val="11"/>
      <color indexed="56"/>
      <name val="Calibri"/>
      <family val="2"/>
    </font>
    <font>
      <sz val="11"/>
      <color indexed="62"/>
      <name val="Calibri"/>
      <family val="2"/>
    </font>
    <font>
      <sz val="12"/>
      <name val="Times New Roman"/>
      <family val="1"/>
    </font>
    <font>
      <i/>
      <sz val="11"/>
      <color indexed="23"/>
      <name val="Calibri"/>
      <family val="2"/>
    </font>
    <font>
      <i/>
      <sz val="10"/>
      <color indexed="23"/>
      <name val="Arial"/>
      <family val="2"/>
    </font>
    <font>
      <sz val="18"/>
      <name val="Arial"/>
      <family val="2"/>
    </font>
    <font>
      <sz val="18"/>
      <name val="Times New Roman"/>
      <family val="1"/>
    </font>
    <font>
      <sz val="8"/>
      <name val="Times New Roman"/>
      <family val="1"/>
    </font>
    <font>
      <i/>
      <sz val="12"/>
      <name val="Times New Roman"/>
      <family val="1"/>
    </font>
    <font>
      <sz val="10"/>
      <color indexed="0"/>
      <name val="Arial"/>
      <family val="2"/>
    </font>
    <font>
      <sz val="10"/>
      <color indexed="17"/>
      <name val="Arial"/>
      <family val="2"/>
    </font>
    <font>
      <b/>
      <sz val="15"/>
      <color indexed="56"/>
      <name val="Calibri"/>
      <family val="2"/>
    </font>
    <font>
      <b/>
      <sz val="18"/>
      <name val="Arial"/>
      <family val="2"/>
    </font>
    <font>
      <b/>
      <sz val="10"/>
      <color indexed="24"/>
      <name val="Arial"/>
      <family val="2"/>
    </font>
    <font>
      <b/>
      <sz val="13"/>
      <color indexed="56"/>
      <name val="Calibri"/>
      <family val="2"/>
    </font>
    <font>
      <b/>
      <sz val="12"/>
      <name val="Courier"/>
      <family val="3"/>
    </font>
    <font>
      <u/>
      <sz val="10"/>
      <color indexed="24"/>
      <name val="Arial"/>
      <family val="2"/>
    </font>
    <font>
      <b/>
      <sz val="11"/>
      <color indexed="56"/>
      <name val="Arial"/>
      <family val="2"/>
    </font>
    <font>
      <b/>
      <sz val="1"/>
      <color indexed="8"/>
      <name val="Courier"/>
      <family val="3"/>
    </font>
    <font>
      <u/>
      <sz val="11"/>
      <color theme="10"/>
      <name val="Calibri"/>
      <family val="2"/>
      <scheme val="minor"/>
    </font>
    <font>
      <u/>
      <sz val="10"/>
      <color theme="10"/>
      <name val="Arial"/>
      <family val="2"/>
    </font>
    <font>
      <sz val="10"/>
      <color indexed="62"/>
      <name val="Arial"/>
      <family val="2"/>
    </font>
    <font>
      <sz val="10"/>
      <color indexed="52"/>
      <name val="Arial"/>
      <family val="2"/>
    </font>
    <font>
      <sz val="11"/>
      <color indexed="60"/>
      <name val="Calibri"/>
      <family val="2"/>
    </font>
    <font>
      <sz val="10"/>
      <color indexed="60"/>
      <name val="Arial"/>
      <family val="2"/>
    </font>
    <font>
      <sz val="12"/>
      <color theme="1"/>
      <name val="Calibri"/>
      <family val="2"/>
      <scheme val="minor"/>
    </font>
    <font>
      <b/>
      <sz val="11"/>
      <color indexed="63"/>
      <name val="Calibri"/>
      <family val="2"/>
    </font>
    <font>
      <b/>
      <sz val="10"/>
      <color indexed="63"/>
      <name val="Arial"/>
      <family val="2"/>
    </font>
    <font>
      <sz val="10"/>
      <name val="MS Sans Serif"/>
      <family val="2"/>
    </font>
    <font>
      <b/>
      <sz val="10"/>
      <name val="MS Sans Serif"/>
      <family val="2"/>
    </font>
    <font>
      <sz val="9"/>
      <color indexed="8"/>
      <name val="Arial"/>
      <family val="2"/>
    </font>
    <font>
      <b/>
      <i/>
      <sz val="11"/>
      <name val="Arial"/>
      <family val="2"/>
    </font>
    <font>
      <b/>
      <sz val="11"/>
      <color indexed="8"/>
      <name val="Arial"/>
      <family val="2"/>
    </font>
    <font>
      <i/>
      <sz val="11"/>
      <name val="Arial"/>
      <family val="2"/>
    </font>
    <font>
      <b/>
      <sz val="12"/>
      <color indexed="8"/>
      <name val="Times New Roman"/>
      <family val="1"/>
    </font>
    <font>
      <b/>
      <sz val="10"/>
      <color indexed="8"/>
      <name val="Times New Roman"/>
      <family val="1"/>
    </font>
    <font>
      <b/>
      <i/>
      <sz val="10"/>
      <color indexed="8"/>
      <name val="Times New Roman"/>
      <family val="1"/>
    </font>
    <font>
      <b/>
      <sz val="18"/>
      <color indexed="56"/>
      <name val="Cambria"/>
      <family val="2"/>
    </font>
    <font>
      <sz val="10"/>
      <color indexed="24"/>
      <name val="Arial"/>
      <family val="2"/>
    </font>
    <font>
      <b/>
      <sz val="11"/>
      <color indexed="8"/>
      <name val="Calibri"/>
      <family val="2"/>
    </font>
    <font>
      <sz val="10"/>
      <color indexed="12"/>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
      <name val="Arial"/>
      <family val="2"/>
    </font>
    <font>
      <b/>
      <sz val="11"/>
      <color theme="3" tint="-0.249977111117893"/>
      <name val="Arial"/>
      <family val="2"/>
    </font>
    <font>
      <b/>
      <i/>
      <sz val="9"/>
      <name val="Arial"/>
      <family val="2"/>
    </font>
    <font>
      <i/>
      <sz val="9"/>
      <name val="Arial"/>
      <family val="2"/>
    </font>
    <font>
      <b/>
      <u/>
      <sz val="10"/>
      <color theme="6" tint="-0.249977111117893"/>
      <name val="Arial"/>
      <family val="2"/>
    </font>
    <font>
      <b/>
      <u/>
      <sz val="10"/>
      <name val="Arial"/>
      <family val="2"/>
    </font>
    <font>
      <b/>
      <sz val="11"/>
      <color theme="6" tint="-0.249977111117893"/>
      <name val="Arial"/>
      <family val="2"/>
    </font>
    <font>
      <sz val="9"/>
      <color theme="0" tint="-0.499984740745262"/>
      <name val="Arial"/>
      <family val="2"/>
    </font>
    <font>
      <b/>
      <sz val="12"/>
      <color theme="0"/>
      <name val="Arial"/>
      <family val="2"/>
    </font>
    <font>
      <b/>
      <sz val="14"/>
      <color theme="3" tint="-0.249977111117893"/>
      <name val="Arial"/>
      <family val="2"/>
    </font>
    <font>
      <u/>
      <sz val="10"/>
      <name val="Arial"/>
      <family val="2"/>
    </font>
    <font>
      <sz val="10"/>
      <color rgb="FF000000"/>
      <name val="Arial"/>
      <family val="2"/>
    </font>
    <font>
      <b/>
      <sz val="10"/>
      <color theme="1"/>
      <name val="Arial"/>
      <family val="2"/>
    </font>
    <font>
      <sz val="9"/>
      <color theme="1"/>
      <name val="Arial"/>
      <family val="2"/>
    </font>
  </fonts>
  <fills count="4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gray0625">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9"/>
      </patternFill>
    </fill>
    <fill>
      <patternFill patternType="solid">
        <fgColor indexed="43"/>
      </patternFill>
    </fill>
    <fill>
      <patternFill patternType="solid">
        <fgColor theme="4" tint="0.59999389629810485"/>
        <bgColor indexed="64"/>
      </patternFill>
    </fill>
    <fill>
      <patternFill patternType="solid">
        <fgColor rgb="FF002060"/>
        <bgColor indexed="64"/>
      </patternFill>
    </fill>
    <fill>
      <patternFill patternType="solid">
        <fgColor rgb="FFB8CCE4"/>
        <bgColor rgb="FFB8CCE4"/>
      </patternFill>
    </fill>
  </fills>
  <borders count="116">
    <border>
      <left/>
      <right/>
      <top/>
      <bottom/>
      <diagonal/>
    </border>
    <border>
      <left style="thin">
        <color indexed="64"/>
      </left>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auto="1"/>
      </top>
      <bottom/>
      <diagonal/>
    </border>
    <border>
      <left style="medium">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indexed="64"/>
      </right>
      <top/>
      <bottom/>
      <diagonal/>
    </border>
    <border>
      <left style="thin">
        <color indexed="64"/>
      </left>
      <right style="medium">
        <color auto="1"/>
      </right>
      <top style="thin">
        <color auto="1"/>
      </top>
      <bottom style="thin">
        <color auto="1"/>
      </bottom>
      <diagonal/>
    </border>
    <border>
      <left/>
      <right/>
      <top style="thin">
        <color indexed="64"/>
      </top>
      <bottom/>
      <diagonal/>
    </border>
    <border>
      <left/>
      <right/>
      <top style="thin">
        <color indexed="64"/>
      </top>
      <bottom style="thin">
        <color indexed="64"/>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8"/>
      </left>
      <right style="thin">
        <color indexed="8"/>
      </right>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double">
        <color indexed="9"/>
      </top>
      <bottom/>
      <diagonal/>
    </border>
    <border>
      <left/>
      <right/>
      <top style="thin">
        <color indexed="62"/>
      </top>
      <bottom style="double">
        <color indexed="62"/>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auto="1"/>
      </left>
      <right style="medium">
        <color auto="1"/>
      </right>
      <top style="thin">
        <color auto="1"/>
      </top>
      <bottom style="thin">
        <color indexed="64"/>
      </bottom>
      <diagonal/>
    </border>
    <border>
      <left style="medium">
        <color indexed="64"/>
      </left>
      <right style="thin">
        <color auto="1"/>
      </right>
      <top style="thin">
        <color auto="1"/>
      </top>
      <bottom/>
      <diagonal/>
    </border>
    <border>
      <left style="thin">
        <color indexed="64"/>
      </left>
      <right style="medium">
        <color auto="1"/>
      </right>
      <top style="thin">
        <color auto="1"/>
      </top>
      <bottom style="thin">
        <color auto="1"/>
      </bottom>
      <diagonal/>
    </border>
    <border>
      <left style="thin">
        <color indexed="64"/>
      </left>
      <right style="thin">
        <color indexed="64"/>
      </right>
      <top style="thin">
        <color auto="1"/>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thin">
        <color auto="1"/>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theme="0"/>
      </right>
      <top style="medium">
        <color indexed="64"/>
      </top>
      <bottom style="thin">
        <color indexed="64"/>
      </bottom>
      <diagonal/>
    </border>
    <border>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thin">
        <color theme="0"/>
      </left>
      <right/>
      <top style="medium">
        <color indexed="64"/>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n">
        <color indexed="64"/>
      </left>
      <right/>
      <top style="thin">
        <color indexed="64"/>
      </top>
      <bottom/>
      <diagonal/>
    </border>
    <border>
      <left/>
      <right/>
      <top style="thin">
        <color auto="1"/>
      </top>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auto="1"/>
      </top>
      <bottom/>
      <diagonal/>
    </border>
    <border>
      <left style="thick">
        <color indexed="64"/>
      </left>
      <right style="thin">
        <color indexed="64"/>
      </right>
      <top/>
      <bottom style="thin">
        <color indexed="64"/>
      </bottom>
      <diagonal/>
    </border>
    <border>
      <left style="thick">
        <color indexed="64"/>
      </left>
      <right/>
      <top style="medium">
        <color indexed="64"/>
      </top>
      <bottom style="medium">
        <color indexed="64"/>
      </bottom>
      <diagonal/>
    </border>
    <border>
      <left style="thin">
        <color indexed="64"/>
      </left>
      <right/>
      <top/>
      <bottom style="medium">
        <color indexed="64"/>
      </bottom>
      <diagonal/>
    </border>
    <border>
      <left style="thick">
        <color indexed="64"/>
      </left>
      <right/>
      <top style="thin">
        <color theme="0"/>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auto="1"/>
      </top>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bottom style="medium">
        <color indexed="64"/>
      </bottom>
      <diagonal/>
    </border>
    <border>
      <left style="thin">
        <color theme="0"/>
      </left>
      <right style="medium">
        <color indexed="64"/>
      </right>
      <top style="medium">
        <color indexed="64"/>
      </top>
      <bottom style="thin">
        <color indexed="64"/>
      </bottom>
      <diagonal/>
    </border>
    <border>
      <left style="medium">
        <color indexed="64"/>
      </left>
      <right style="medium">
        <color indexed="64"/>
      </right>
      <top style="thin">
        <color auto="1"/>
      </top>
      <bottom/>
      <diagonal/>
    </border>
    <border>
      <left/>
      <right style="medium">
        <color indexed="64"/>
      </right>
      <top style="thin">
        <color auto="1"/>
      </top>
      <bottom/>
      <diagonal/>
    </border>
    <border>
      <left style="medium">
        <color indexed="64"/>
      </left>
      <right/>
      <top style="thin">
        <color auto="1"/>
      </top>
      <bottom/>
      <diagonal/>
    </border>
    <border>
      <left style="thin">
        <color indexed="64"/>
      </left>
      <right style="medium">
        <color indexed="64"/>
      </right>
      <top style="thin">
        <color indexed="64"/>
      </top>
      <bottom/>
      <diagonal/>
    </border>
    <border>
      <left style="thin">
        <color theme="0"/>
      </left>
      <right/>
      <top style="thin">
        <color indexed="64"/>
      </top>
      <bottom style="thin">
        <color indexed="64"/>
      </bottom>
      <diagonal/>
    </border>
    <border>
      <left/>
      <right/>
      <top style="thin">
        <color indexed="64"/>
      </top>
      <bottom style="thin">
        <color indexed="64"/>
      </bottom>
      <diagonal/>
    </border>
    <border>
      <left style="thick">
        <color indexed="64"/>
      </left>
      <right style="medium">
        <color indexed="64"/>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ck">
        <color rgb="FF000000"/>
      </left>
      <right style="thin">
        <color rgb="FF000000"/>
      </right>
      <top style="thin">
        <color rgb="FF000000"/>
      </top>
      <bottom/>
      <diagonal/>
    </border>
  </borders>
  <cellStyleXfs count="1736">
    <xf numFmtId="0" fontId="0" fillId="0" borderId="0"/>
    <xf numFmtId="43"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0" fontId="12" fillId="0" borderId="0"/>
    <xf numFmtId="0" fontId="12" fillId="0" borderId="0"/>
    <xf numFmtId="0" fontId="22" fillId="0" borderId="0"/>
    <xf numFmtId="9" fontId="6" fillId="0" borderId="0" applyFont="0" applyFill="0" applyBorder="0" applyAlignment="0" applyProtection="0"/>
    <xf numFmtId="0" fontId="6" fillId="0" borderId="0"/>
    <xf numFmtId="44" fontId="6" fillId="0" borderId="0" applyFont="0" applyFill="0" applyBorder="0" applyAlignment="0" applyProtection="0"/>
    <xf numFmtId="43" fontId="3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5" fillId="0" borderId="0"/>
    <xf numFmtId="0" fontId="5"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6" fillId="0" borderId="0" applyFont="0" applyFill="0" applyBorder="0" applyAlignment="0" applyProtection="0"/>
    <xf numFmtId="0" fontId="6" fillId="0" borderId="0"/>
    <xf numFmtId="9" fontId="6" fillId="0" borderId="0" applyFont="0" applyFill="0" applyBorder="0" applyAlignment="0" applyProtection="0"/>
    <xf numFmtId="0" fontId="4" fillId="0" borderId="0"/>
    <xf numFmtId="0" fontId="3"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19" borderId="0" applyNumberFormat="0" applyFont="0" applyFill="0">
      <alignment horizontal="left" vertical="center" wrapText="1"/>
    </xf>
    <xf numFmtId="0" fontId="6" fillId="19" borderId="0" applyNumberFormat="0" applyFont="0" applyFill="0">
      <alignment horizontal="left" vertical="center" wrapText="1"/>
    </xf>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0" borderId="0" applyNumberFormat="0" applyBorder="0" applyAlignment="0" applyProtection="0"/>
    <xf numFmtId="0" fontId="45" fillId="20" borderId="0" applyNumberFormat="0" applyBorder="0" applyAlignment="0" applyProtection="0"/>
    <xf numFmtId="0" fontId="30" fillId="20"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30" fillId="21" borderId="0" applyNumberFormat="0" applyBorder="0" applyAlignment="0" applyProtection="0"/>
    <xf numFmtId="0" fontId="45" fillId="21" borderId="0" applyNumberFormat="0" applyBorder="0" applyAlignment="0" applyProtection="0"/>
    <xf numFmtId="0" fontId="30" fillId="21"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30" fillId="22" borderId="0" applyNumberFormat="0" applyBorder="0" applyAlignment="0" applyProtection="0"/>
    <xf numFmtId="0" fontId="45" fillId="22" borderId="0" applyNumberFormat="0" applyBorder="0" applyAlignment="0" applyProtection="0"/>
    <xf numFmtId="0" fontId="30" fillId="22"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30" fillId="23" borderId="0" applyNumberFormat="0" applyBorder="0" applyAlignment="0" applyProtection="0"/>
    <xf numFmtId="0" fontId="45" fillId="23" borderId="0" applyNumberFormat="0" applyBorder="0" applyAlignment="0" applyProtection="0"/>
    <xf numFmtId="0" fontId="30" fillId="2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30" fillId="24" borderId="0" applyNumberFormat="0" applyBorder="0" applyAlignment="0" applyProtection="0"/>
    <xf numFmtId="0" fontId="45" fillId="24" borderId="0" applyNumberFormat="0" applyBorder="0" applyAlignment="0" applyProtection="0"/>
    <xf numFmtId="0" fontId="30" fillId="24"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30" fillId="25" borderId="0" applyNumberFormat="0" applyBorder="0" applyAlignment="0" applyProtection="0"/>
    <xf numFmtId="0" fontId="45" fillId="25" borderId="0" applyNumberFormat="0" applyBorder="0" applyAlignment="0" applyProtection="0"/>
    <xf numFmtId="0" fontId="30" fillId="25"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6" borderId="0" applyNumberFormat="0" applyBorder="0" applyAlignment="0" applyProtection="0"/>
    <xf numFmtId="0" fontId="45" fillId="26" borderId="0" applyNumberFormat="0" applyBorder="0" applyAlignment="0" applyProtection="0"/>
    <xf numFmtId="0" fontId="30" fillId="26"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30" fillId="27" borderId="0" applyNumberFormat="0" applyBorder="0" applyAlignment="0" applyProtection="0"/>
    <xf numFmtId="0" fontId="45" fillId="27" borderId="0" applyNumberFormat="0" applyBorder="0" applyAlignment="0" applyProtection="0"/>
    <xf numFmtId="0" fontId="30" fillId="27"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30" fillId="28" borderId="0" applyNumberFormat="0" applyBorder="0" applyAlignment="0" applyProtection="0"/>
    <xf numFmtId="0" fontId="45" fillId="28" borderId="0" applyNumberFormat="0" applyBorder="0" applyAlignment="0" applyProtection="0"/>
    <xf numFmtId="0" fontId="30" fillId="28"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30" fillId="23" borderId="0" applyNumberFormat="0" applyBorder="0" applyAlignment="0" applyProtection="0"/>
    <xf numFmtId="0" fontId="45" fillId="23" borderId="0" applyNumberFormat="0" applyBorder="0" applyAlignment="0" applyProtection="0"/>
    <xf numFmtId="0" fontId="30" fillId="2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30" fillId="26" borderId="0" applyNumberFormat="0" applyBorder="0" applyAlignment="0" applyProtection="0"/>
    <xf numFmtId="0" fontId="45" fillId="26" borderId="0" applyNumberFormat="0" applyBorder="0" applyAlignment="0" applyProtection="0"/>
    <xf numFmtId="0" fontId="30" fillId="2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30" fillId="29" borderId="0" applyNumberFormat="0" applyBorder="0" applyAlignment="0" applyProtection="0"/>
    <xf numFmtId="0" fontId="45" fillId="29" borderId="0" applyNumberFormat="0" applyBorder="0" applyAlignment="0" applyProtection="0"/>
    <xf numFmtId="0" fontId="30" fillId="29"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6" fillId="23" borderId="0" applyNumberFormat="0" applyBorder="0" applyAlignment="0" applyProtection="0">
      <alignment vertical="center"/>
    </xf>
    <xf numFmtId="0" fontId="46" fillId="26"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xf numFmtId="0" fontId="47" fillId="30"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8" borderId="0" applyNumberFormat="0" applyBorder="0" applyAlignment="0" applyProtection="0"/>
    <xf numFmtId="0" fontId="47" fillId="31" borderId="0" applyNumberFormat="0" applyBorder="0" applyAlignment="0" applyProtection="0"/>
    <xf numFmtId="0" fontId="47" fillId="31" borderId="0" applyNumberFormat="0" applyBorder="0" applyAlignment="0" applyProtection="0"/>
    <xf numFmtId="0" fontId="47" fillId="32" borderId="0" applyNumberFormat="0" applyBorder="0" applyAlignment="0" applyProtection="0"/>
    <xf numFmtId="0" fontId="47" fillId="32" borderId="0" applyNumberFormat="0" applyBorder="0" applyAlignment="0" applyProtection="0"/>
    <xf numFmtId="0" fontId="47" fillId="33" borderId="0" applyNumberFormat="0" applyBorder="0" applyAlignment="0" applyProtection="0"/>
    <xf numFmtId="0" fontId="47" fillId="33" borderId="0" applyNumberFormat="0" applyBorder="0" applyAlignment="0" applyProtection="0"/>
    <xf numFmtId="0" fontId="47" fillId="30" borderId="0" applyNumberFormat="0" applyBorder="0" applyAlignment="0" applyProtection="0"/>
    <xf numFmtId="0" fontId="40" fillId="30" borderId="0" applyNumberFormat="0" applyBorder="0" applyAlignment="0" applyProtection="0"/>
    <xf numFmtId="0" fontId="47" fillId="27" borderId="0" applyNumberFormat="0" applyBorder="0" applyAlignment="0" applyProtection="0"/>
    <xf numFmtId="0" fontId="40" fillId="27" borderId="0" applyNumberFormat="0" applyBorder="0" applyAlignment="0" applyProtection="0"/>
    <xf numFmtId="0" fontId="47" fillId="28" borderId="0" applyNumberFormat="0" applyBorder="0" applyAlignment="0" applyProtection="0"/>
    <xf numFmtId="0" fontId="40" fillId="28" borderId="0" applyNumberFormat="0" applyBorder="0" applyAlignment="0" applyProtection="0"/>
    <xf numFmtId="0" fontId="47" fillId="31" borderId="0" applyNumberFormat="0" applyBorder="0" applyAlignment="0" applyProtection="0"/>
    <xf numFmtId="0" fontId="40" fillId="31" borderId="0" applyNumberFormat="0" applyBorder="0" applyAlignment="0" applyProtection="0"/>
    <xf numFmtId="0" fontId="47" fillId="32" borderId="0" applyNumberFormat="0" applyBorder="0" applyAlignment="0" applyProtection="0"/>
    <xf numFmtId="0" fontId="40" fillId="32" borderId="0" applyNumberFormat="0" applyBorder="0" applyAlignment="0" applyProtection="0"/>
    <xf numFmtId="0" fontId="47" fillId="33" borderId="0" applyNumberFormat="0" applyBorder="0" applyAlignment="0" applyProtection="0"/>
    <xf numFmtId="0" fontId="40" fillId="33" borderId="0" applyNumberFormat="0" applyBorder="0" applyAlignment="0" applyProtection="0"/>
    <xf numFmtId="0" fontId="47" fillId="30"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31" borderId="0" applyNumberFormat="0" applyBorder="0" applyAlignment="0" applyProtection="0"/>
    <xf numFmtId="0" fontId="47" fillId="32" borderId="0" applyNumberFormat="0" applyBorder="0" applyAlignment="0" applyProtection="0"/>
    <xf numFmtId="0" fontId="47" fillId="33" borderId="0" applyNumberFormat="0" applyBorder="0" applyAlignment="0" applyProtection="0"/>
    <xf numFmtId="0" fontId="47" fillId="30"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31" borderId="0" applyNumberFormat="0" applyBorder="0" applyAlignment="0" applyProtection="0"/>
    <xf numFmtId="0" fontId="47" fillId="32" borderId="0" applyNumberFormat="0" applyBorder="0" applyAlignment="0" applyProtection="0"/>
    <xf numFmtId="0" fontId="47" fillId="33" borderId="0" applyNumberFormat="0" applyBorder="0" applyAlignment="0" applyProtection="0"/>
    <xf numFmtId="0" fontId="48" fillId="30"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0"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40" fillId="37" borderId="0" applyNumberFormat="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21" borderId="0" applyNumberFormat="0" applyBorder="0" applyAlignment="0" applyProtection="0"/>
    <xf numFmtId="0" fontId="51" fillId="21" borderId="0" applyNumberFormat="0" applyBorder="0" applyAlignment="0" applyProtection="0"/>
    <xf numFmtId="0" fontId="52" fillId="19" borderId="38" applyNumberFormat="0" applyFont="0" applyFill="0" applyAlignment="0">
      <alignment horizontal="left" wrapText="1"/>
    </xf>
    <xf numFmtId="0" fontId="52" fillId="19" borderId="38" applyNumberFormat="0" applyFont="0" applyFill="0" applyAlignment="0">
      <alignment horizontal="left" wrapText="1"/>
    </xf>
    <xf numFmtId="0" fontId="53" fillId="22" borderId="0" applyNumberFormat="0" applyBorder="0" applyAlignment="0" applyProtection="0"/>
    <xf numFmtId="166" fontId="7" fillId="0" borderId="0" applyFill="0"/>
    <xf numFmtId="166" fontId="7" fillId="0" borderId="0" applyFill="0"/>
    <xf numFmtId="166" fontId="9" fillId="0" borderId="0">
      <alignment horizontal="center"/>
    </xf>
    <xf numFmtId="166" fontId="9" fillId="0" borderId="0">
      <alignment horizontal="center"/>
    </xf>
    <xf numFmtId="0" fontId="9" fillId="0" borderId="0" applyFill="0">
      <alignment horizontal="center"/>
    </xf>
    <xf numFmtId="0" fontId="9" fillId="0" borderId="0" applyFill="0">
      <alignment horizontal="center"/>
    </xf>
    <xf numFmtId="166" fontId="54" fillId="0" borderId="39" applyFill="0"/>
    <xf numFmtId="0" fontId="6" fillId="0" borderId="0" applyFont="0" applyAlignment="0"/>
    <xf numFmtId="0" fontId="6" fillId="0" borderId="0" applyFont="0" applyAlignment="0"/>
    <xf numFmtId="0" fontId="6" fillId="0" borderId="0" applyFont="0" applyAlignment="0"/>
    <xf numFmtId="0" fontId="6" fillId="0" borderId="0" applyFont="0" applyAlignment="0"/>
    <xf numFmtId="0" fontId="6" fillId="0" borderId="0" applyFont="0" applyAlignment="0"/>
    <xf numFmtId="0" fontId="6" fillId="0" borderId="0" applyFont="0" applyAlignment="0"/>
    <xf numFmtId="0" fontId="55" fillId="0" borderId="0" applyFill="0">
      <alignment vertical="top"/>
    </xf>
    <xf numFmtId="0" fontId="54" fillId="0" borderId="0" applyFill="0">
      <alignment horizontal="left" vertical="top"/>
    </xf>
    <xf numFmtId="166" fontId="56" fillId="0" borderId="21" applyFill="0"/>
    <xf numFmtId="0" fontId="6" fillId="0" borderId="0" applyNumberFormat="0" applyFont="0" applyAlignment="0"/>
    <xf numFmtId="0" fontId="6" fillId="0" borderId="0" applyNumberFormat="0" applyFont="0" applyAlignment="0"/>
    <xf numFmtId="0" fontId="6" fillId="0" borderId="0" applyNumberFormat="0" applyFont="0" applyAlignment="0"/>
    <xf numFmtId="0" fontId="6" fillId="0" borderId="0" applyNumberFormat="0" applyFont="0" applyAlignment="0"/>
    <xf numFmtId="0" fontId="6" fillId="0" borderId="0" applyNumberFormat="0" applyFont="0" applyAlignment="0"/>
    <xf numFmtId="0" fontId="6" fillId="0" borderId="0" applyNumberFormat="0" applyFont="0" applyAlignment="0"/>
    <xf numFmtId="0" fontId="55" fillId="0" borderId="0" applyFill="0">
      <alignment wrapText="1"/>
    </xf>
    <xf numFmtId="0" fontId="54" fillId="0" borderId="0" applyFill="0">
      <alignment horizontal="left" vertical="top" wrapText="1"/>
    </xf>
    <xf numFmtId="166" fontId="8" fillId="0" borderId="0" applyFill="0"/>
    <xf numFmtId="0" fontId="57" fillId="0" borderId="0" applyNumberFormat="0" applyFont="0" applyAlignment="0">
      <alignment horizontal="center"/>
    </xf>
    <xf numFmtId="0" fontId="58" fillId="0" borderId="0" applyFill="0">
      <alignment vertical="top" wrapText="1"/>
    </xf>
    <xf numFmtId="0" fontId="56" fillId="0" borderId="0" applyFill="0">
      <alignment horizontal="left" vertical="top" wrapText="1"/>
    </xf>
    <xf numFmtId="166" fontId="6" fillId="0" borderId="0" applyFill="0"/>
    <xf numFmtId="166" fontId="6" fillId="0" borderId="0" applyFill="0"/>
    <xf numFmtId="166" fontId="6" fillId="0" borderId="0" applyFill="0"/>
    <xf numFmtId="166" fontId="6" fillId="0" borderId="0" applyFill="0"/>
    <xf numFmtId="166" fontId="6" fillId="0" borderId="0" applyFill="0"/>
    <xf numFmtId="166" fontId="6" fillId="0" borderId="0" applyFill="0"/>
    <xf numFmtId="166" fontId="6" fillId="0" borderId="0" applyFill="0"/>
    <xf numFmtId="0" fontId="57" fillId="0" borderId="0" applyNumberFormat="0" applyFont="0" applyAlignment="0">
      <alignment horizontal="center"/>
    </xf>
    <xf numFmtId="0" fontId="59" fillId="0" borderId="0" applyFill="0">
      <alignment vertical="center" wrapText="1"/>
    </xf>
    <xf numFmtId="0" fontId="60" fillId="0" borderId="0">
      <alignment horizontal="left" vertical="center" wrapText="1"/>
    </xf>
    <xf numFmtId="0" fontId="60" fillId="0" borderId="0">
      <alignment horizontal="left" vertical="center" wrapText="1"/>
    </xf>
    <xf numFmtId="166" fontId="10" fillId="0" borderId="0" applyFill="0"/>
    <xf numFmtId="166" fontId="10" fillId="0" borderId="0" applyFill="0"/>
    <xf numFmtId="0" fontId="57" fillId="0" borderId="0" applyNumberFormat="0" applyFont="0" applyAlignment="0">
      <alignment horizontal="center"/>
    </xf>
    <xf numFmtId="0" fontId="35" fillId="0" borderId="0" applyFill="0">
      <alignment horizontal="center" vertical="center" wrapText="1"/>
    </xf>
    <xf numFmtId="0" fontId="6" fillId="0" borderId="0" applyFill="0">
      <alignment horizontal="center" vertical="center" wrapText="1"/>
    </xf>
    <xf numFmtId="0" fontId="6" fillId="0" borderId="0" applyFill="0">
      <alignment horizontal="center" vertical="center" wrapText="1"/>
    </xf>
    <xf numFmtId="167" fontId="61" fillId="0" borderId="0" applyFill="0"/>
    <xf numFmtId="0" fontId="57" fillId="0" borderId="0" applyNumberFormat="0" applyFont="0" applyAlignment="0">
      <alignment horizontal="center"/>
    </xf>
    <xf numFmtId="0" fontId="62" fillId="0" borderId="0" applyFill="0">
      <alignment horizontal="center" vertical="center" wrapText="1"/>
    </xf>
    <xf numFmtId="0" fontId="63" fillId="0" borderId="0" applyFill="0">
      <alignment horizontal="center" vertical="center" wrapText="1"/>
    </xf>
    <xf numFmtId="166" fontId="64" fillId="0" borderId="0" applyFill="0"/>
    <xf numFmtId="0" fontId="57" fillId="0" borderId="0" applyNumberFormat="0" applyFont="0" applyAlignment="0">
      <alignment horizontal="center"/>
    </xf>
    <xf numFmtId="0" fontId="65" fillId="0" borderId="0">
      <alignment horizontal="center" wrapText="1"/>
    </xf>
    <xf numFmtId="0" fontId="61" fillId="0" borderId="0" applyFill="0">
      <alignment horizontal="center" wrapText="1"/>
    </xf>
    <xf numFmtId="0" fontId="66" fillId="38" borderId="40" applyNumberFormat="0" applyAlignment="0" applyProtection="0"/>
    <xf numFmtId="0" fontId="66" fillId="38" borderId="40" applyNumberFormat="0" applyAlignment="0" applyProtection="0"/>
    <xf numFmtId="0" fontId="66" fillId="38" borderId="40" applyNumberFormat="0" applyAlignment="0" applyProtection="0"/>
    <xf numFmtId="0" fontId="66" fillId="38" borderId="40" applyNumberFormat="0" applyAlignment="0" applyProtection="0"/>
    <xf numFmtId="0" fontId="67" fillId="38" borderId="40" applyNumberFormat="0" applyAlignment="0" applyProtection="0"/>
    <xf numFmtId="0" fontId="66" fillId="38" borderId="40" applyNumberFormat="0" applyAlignment="0" applyProtection="0"/>
    <xf numFmtId="0" fontId="68" fillId="39" borderId="41" applyNumberFormat="0" applyAlignment="0" applyProtection="0"/>
    <xf numFmtId="0" fontId="69" fillId="0" borderId="42" applyNumberFormat="0" applyFill="0" applyAlignment="0" applyProtection="0"/>
    <xf numFmtId="0" fontId="69" fillId="0" borderId="42" applyNumberFormat="0" applyFill="0" applyAlignment="0" applyProtection="0"/>
    <xf numFmtId="0" fontId="68" fillId="39" borderId="41" applyNumberFormat="0" applyAlignment="0" applyProtection="0"/>
    <xf numFmtId="0" fontId="69" fillId="0" borderId="42" applyNumberFormat="0" applyFill="0" applyAlignment="0" applyProtection="0"/>
    <xf numFmtId="0" fontId="69" fillId="0" borderId="42" applyNumberFormat="0" applyFill="0" applyAlignment="0" applyProtection="0"/>
    <xf numFmtId="0" fontId="68" fillId="39" borderId="41" applyNumberFormat="0" applyAlignment="0" applyProtection="0"/>
    <xf numFmtId="0" fontId="32" fillId="39" borderId="41" applyNumberFormat="0" applyAlignment="0" applyProtection="0"/>
    <xf numFmtId="1" fontId="6" fillId="2" borderId="32">
      <protection locked="0"/>
    </xf>
    <xf numFmtId="1" fontId="6" fillId="2" borderId="32">
      <protection locked="0"/>
    </xf>
    <xf numFmtId="1" fontId="6" fillId="2" borderId="32">
      <protection locked="0"/>
    </xf>
    <xf numFmtId="0" fontId="47" fillId="34"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47" fillId="31" borderId="0" applyNumberFormat="0" applyBorder="0" applyAlignment="0" applyProtection="0"/>
    <xf numFmtId="0" fontId="47" fillId="32" borderId="0" applyNumberFormat="0" applyBorder="0" applyAlignment="0" applyProtection="0"/>
    <xf numFmtId="0" fontId="47" fillId="37"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70"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30" fillId="0" borderId="0" applyFont="0" applyFill="0" applyBorder="0" applyAlignment="0" applyProtection="0"/>
    <xf numFmtId="43" fontId="6"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6" fillId="0" borderId="0" applyFont="0" applyFill="0" applyBorder="0" applyAlignment="0" applyProtection="0"/>
    <xf numFmtId="43"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0" fillId="0" borderId="0" applyFont="0" applyFill="0" applyBorder="0" applyAlignment="0" applyProtection="0"/>
    <xf numFmtId="43" fontId="6" fillId="0" borderId="0" applyFont="0" applyFill="0" applyBorder="0" applyAlignment="0" applyProtection="0"/>
    <xf numFmtId="43" fontId="30" fillId="0" borderId="0" applyFont="0" applyFill="0" applyBorder="0" applyAlignment="0" applyProtection="0"/>
    <xf numFmtId="43" fontId="6" fillId="0" borderId="0" applyFont="0" applyFill="0" applyBorder="0" applyAlignment="0" applyProtection="0"/>
    <xf numFmtId="43" fontId="7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176" fontId="30" fillId="0" borderId="0" applyFont="0" applyFill="0" applyBorder="0" applyAlignment="0" applyProtection="0"/>
    <xf numFmtId="43" fontId="30" fillId="0" borderId="0" applyFont="0" applyFill="0" applyBorder="0" applyAlignment="0" applyProtection="0"/>
    <xf numFmtId="175" fontId="6" fillId="0" borderId="0" applyFont="0" applyFill="0" applyBorder="0" applyAlignment="0" applyProtection="0"/>
    <xf numFmtId="17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43" fontId="30" fillId="0" borderId="0" applyFont="0" applyFill="0" applyBorder="0" applyAlignment="0" applyProtection="0"/>
    <xf numFmtId="175" fontId="6" fillId="0" borderId="0" applyFont="0" applyFill="0" applyBorder="0" applyAlignment="0" applyProtection="0"/>
    <xf numFmtId="175" fontId="6" fillId="0" borderId="0" applyFont="0" applyFill="0" applyBorder="0" applyAlignment="0" applyProtection="0"/>
    <xf numFmtId="175" fontId="6" fillId="0" borderId="0" applyFont="0" applyFill="0" applyBorder="0" applyAlignment="0" applyProtection="0"/>
    <xf numFmtId="175" fontId="6" fillId="0" borderId="0" applyFont="0" applyFill="0" applyBorder="0" applyAlignment="0" applyProtection="0"/>
    <xf numFmtId="175" fontId="6" fillId="0" borderId="0" applyFont="0" applyFill="0" applyBorder="0" applyAlignment="0" applyProtection="0"/>
    <xf numFmtId="175"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164"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7" fontId="2"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64" fontId="6"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6" fillId="0" borderId="0" applyFont="0" applyFill="0" applyBorder="0" applyAlignment="0" applyProtection="0">
      <alignment vertical="top"/>
    </xf>
    <xf numFmtId="0" fontId="39" fillId="0" borderId="0"/>
    <xf numFmtId="3" fontId="6" fillId="0" borderId="0" applyFont="0" applyFill="0" applyBorder="0" applyAlignment="0" applyProtection="0">
      <alignment vertical="top"/>
    </xf>
    <xf numFmtId="3" fontId="60" fillId="0" borderId="0" applyFont="0" applyFill="0" applyBorder="0" applyAlignment="0" applyProtection="0"/>
    <xf numFmtId="3" fontId="6" fillId="0" borderId="0" applyFont="0" applyFill="0" applyBorder="0" applyAlignment="0" applyProtection="0">
      <alignment vertical="top"/>
    </xf>
    <xf numFmtId="3" fontId="6" fillId="0" borderId="0" applyFont="0" applyFill="0" applyBorder="0" applyAlignment="0" applyProtection="0">
      <alignment vertical="top"/>
    </xf>
    <xf numFmtId="3" fontId="60" fillId="0" borderId="0" applyFont="0" applyFill="0" applyBorder="0" applyAlignment="0" applyProtection="0"/>
    <xf numFmtId="3" fontId="60" fillId="0" borderId="0" applyFont="0" applyFill="0" applyBorder="0" applyAlignment="0" applyProtection="0"/>
    <xf numFmtId="3" fontId="60" fillId="0" borderId="0" applyFont="0" applyFill="0" applyBorder="0" applyAlignment="0" applyProtection="0"/>
    <xf numFmtId="3" fontId="6" fillId="0" borderId="0" applyFont="0" applyFill="0" applyBorder="0" applyAlignment="0" applyProtection="0">
      <alignment vertical="top"/>
    </xf>
    <xf numFmtId="3" fontId="6" fillId="0" borderId="0" applyFont="0" applyFill="0" applyBorder="0" applyAlignment="0" applyProtection="0">
      <alignment vertical="top"/>
    </xf>
    <xf numFmtId="3" fontId="6" fillId="0" borderId="0" applyFont="0" applyFill="0" applyBorder="0" applyAlignment="0" applyProtection="0">
      <alignment vertical="top"/>
    </xf>
    <xf numFmtId="3" fontId="60" fillId="0" borderId="0" applyFont="0" applyFill="0" applyBorder="0" applyAlignment="0" applyProtection="0"/>
    <xf numFmtId="0" fontId="52" fillId="40" borderId="43" applyNumberFormat="0" applyFont="0" applyAlignment="0" applyProtection="0"/>
    <xf numFmtId="0" fontId="52" fillId="40" borderId="43" applyNumberFormat="0" applyFont="0" applyAlignment="0" applyProtection="0"/>
    <xf numFmtId="0" fontId="6" fillId="40" borderId="43" applyNumberFormat="0" applyFont="0" applyAlignment="0" applyProtection="0"/>
    <xf numFmtId="0" fontId="6" fillId="40" borderId="43" applyNumberFormat="0" applyFont="0" applyAlignment="0" applyProtection="0"/>
    <xf numFmtId="0" fontId="52" fillId="40" borderId="43" applyNumberFormat="0" applyFont="0" applyAlignment="0" applyProtection="0"/>
    <xf numFmtId="0" fontId="39" fillId="0" borderId="0"/>
    <xf numFmtId="0" fontId="39" fillId="0" borderId="0"/>
    <xf numFmtId="44" fontId="6" fillId="0" borderId="0" applyFont="0" applyFill="0" applyBorder="0" applyAlignment="0" applyProtection="0"/>
    <xf numFmtId="44" fontId="6" fillId="0" borderId="0" applyFont="0" applyFill="0" applyBorder="0" applyAlignment="0" applyProtection="0"/>
    <xf numFmtId="44" fontId="30"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52" fillId="0" borderId="0" applyFont="0" applyFill="0" applyBorder="0" applyAlignment="0" applyProtection="0"/>
    <xf numFmtId="44" fontId="6" fillId="0" borderId="0" applyFont="0" applyFill="0" applyBorder="0" applyAlignment="0" applyProtection="0"/>
    <xf numFmtId="178" fontId="70" fillId="0" borderId="0" applyFont="0" applyFill="0" applyBorder="0" applyAlignment="0" applyProtection="0"/>
    <xf numFmtId="5" fontId="6" fillId="0" borderId="0" applyFont="0" applyFill="0" applyBorder="0" applyAlignment="0" applyProtection="0">
      <alignment vertical="top"/>
    </xf>
    <xf numFmtId="5" fontId="60" fillId="0" borderId="0" applyFont="0" applyFill="0" applyBorder="0" applyAlignment="0" applyProtection="0"/>
    <xf numFmtId="5" fontId="6" fillId="0" borderId="0" applyFill="0" applyBorder="0" applyAlignment="0" applyProtection="0">
      <alignment horizontal="right"/>
    </xf>
    <xf numFmtId="5" fontId="60" fillId="0" borderId="0" applyFont="0" applyFill="0" applyBorder="0" applyAlignment="0" applyProtection="0"/>
    <xf numFmtId="5" fontId="60" fillId="0" borderId="0" applyFont="0" applyFill="0" applyBorder="0" applyAlignment="0" applyProtection="0"/>
    <xf numFmtId="5" fontId="6" fillId="0" borderId="0" applyFont="0" applyFill="0" applyBorder="0" applyAlignment="0" applyProtection="0">
      <alignment vertical="top"/>
    </xf>
    <xf numFmtId="5" fontId="6" fillId="0" borderId="0" applyFont="0" applyFill="0" applyBorder="0" applyAlignment="0" applyProtection="0">
      <alignment vertical="top"/>
    </xf>
    <xf numFmtId="5" fontId="60" fillId="0" borderId="0" applyFont="0" applyFill="0" applyBorder="0" applyAlignment="0" applyProtection="0"/>
    <xf numFmtId="0" fontId="6" fillId="0" borderId="0" applyFont="0" applyFill="0" applyBorder="0" applyAlignment="0" applyProtection="0">
      <alignment vertical="top"/>
    </xf>
    <xf numFmtId="0" fontId="60" fillId="0" borderId="0" applyFont="0" applyFill="0" applyBorder="0" applyAlignment="0" applyProtection="0"/>
    <xf numFmtId="0" fontId="60" fillId="0" borderId="0" applyFont="0" applyFill="0" applyBorder="0" applyAlignment="0" applyProtection="0"/>
    <xf numFmtId="0" fontId="6" fillId="0" borderId="0" applyFont="0" applyFill="0" applyBorder="0" applyAlignment="0" applyProtection="0">
      <alignment vertical="top"/>
    </xf>
    <xf numFmtId="0" fontId="6" fillId="0" borderId="0" applyFont="0" applyFill="0" applyBorder="0" applyAlignment="0" applyProtection="0">
      <alignment vertical="top"/>
    </xf>
    <xf numFmtId="0" fontId="60" fillId="0" borderId="0" applyFont="0" applyFill="0" applyBorder="0" applyAlignment="0" applyProtection="0"/>
    <xf numFmtId="0" fontId="73" fillId="0" borderId="0" applyNumberFormat="0" applyFill="0" applyBorder="0" applyAlignment="0" applyProtection="0"/>
    <xf numFmtId="0" fontId="47" fillId="34"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47" fillId="31" borderId="0" applyNumberFormat="0" applyBorder="0" applyAlignment="0" applyProtection="0"/>
    <xf numFmtId="0" fontId="47" fillId="32" borderId="0" applyNumberFormat="0" applyBorder="0" applyAlignment="0" applyProtection="0"/>
    <xf numFmtId="0" fontId="47" fillId="37" borderId="0" applyNumberFormat="0" applyBorder="0" applyAlignment="0" applyProtection="0"/>
    <xf numFmtId="0" fontId="74" fillId="25" borderId="40" applyNumberFormat="0" applyAlignment="0" applyProtection="0"/>
    <xf numFmtId="0" fontId="74" fillId="25" borderId="40" applyNumberFormat="0" applyAlignment="0" applyProtection="0"/>
    <xf numFmtId="0" fontId="74" fillId="25" borderId="40" applyNumberFormat="0" applyAlignment="0" applyProtection="0"/>
    <xf numFmtId="0" fontId="6" fillId="0" borderId="0"/>
    <xf numFmtId="179" fontId="6" fillId="0" borderId="0" applyFont="0" applyFill="0" applyBorder="0" applyAlignment="0" applyProtection="0"/>
    <xf numFmtId="180" fontId="6" fillId="0" borderId="0" applyFont="0" applyFill="0" applyBorder="0" applyAlignment="0" applyProtection="0"/>
    <xf numFmtId="179" fontId="6" fillId="0" borderId="0" applyFont="0" applyFill="0" applyBorder="0" applyAlignment="0" applyProtection="0"/>
    <xf numFmtId="180" fontId="6" fillId="0" borderId="0" applyFont="0" applyFill="0" applyBorder="0" applyAlignment="0" applyProtection="0"/>
    <xf numFmtId="180" fontId="6" fillId="0" borderId="0" applyFont="0" applyFill="0" applyBorder="0" applyAlignment="0" applyProtection="0"/>
    <xf numFmtId="179" fontId="6" fillId="0" borderId="0" applyFont="0" applyFill="0" applyBorder="0" applyAlignment="0" applyProtection="0"/>
    <xf numFmtId="179" fontId="6" fillId="0" borderId="0" applyFont="0" applyFill="0" applyBorder="0" applyAlignment="0" applyProtection="0"/>
    <xf numFmtId="179" fontId="6" fillId="0" borderId="0" applyFont="0" applyFill="0" applyBorder="0" applyAlignment="0" applyProtection="0"/>
    <xf numFmtId="179" fontId="6" fillId="0" borderId="0" applyFont="0" applyFill="0" applyBorder="0" applyAlignment="0" applyProtection="0"/>
    <xf numFmtId="179" fontId="6" fillId="0" borderId="0" applyFont="0" applyFill="0" applyBorder="0" applyAlignment="0" applyProtection="0"/>
    <xf numFmtId="0" fontId="75" fillId="0" borderId="0"/>
    <xf numFmtId="0" fontId="75" fillId="0" borderId="0"/>
    <xf numFmtId="0" fontId="76" fillId="0" borderId="0" applyNumberFormat="0" applyFill="0" applyBorder="0" applyAlignment="0" applyProtection="0"/>
    <xf numFmtId="0" fontId="77" fillId="0" borderId="0" applyNumberFormat="0" applyFill="0" applyBorder="0" applyAlignment="0" applyProtection="0"/>
    <xf numFmtId="0" fontId="78" fillId="0" borderId="0" applyProtection="0"/>
    <xf numFmtId="0" fontId="7" fillId="0" borderId="0" applyProtection="0"/>
    <xf numFmtId="0" fontId="7" fillId="0" borderId="0" applyProtection="0"/>
    <xf numFmtId="0" fontId="7" fillId="0" borderId="0" applyProtection="0"/>
    <xf numFmtId="0" fontId="7" fillId="0" borderId="0" applyProtection="0"/>
    <xf numFmtId="0" fontId="59" fillId="0" borderId="0" applyProtection="0"/>
    <xf numFmtId="0" fontId="75" fillId="0" borderId="0" applyProtection="0"/>
    <xf numFmtId="0" fontId="79" fillId="0" borderId="0" applyProtection="0"/>
    <xf numFmtId="0" fontId="80" fillId="0" borderId="0" applyProtection="0"/>
    <xf numFmtId="0" fontId="81" fillId="0" borderId="0" applyProtection="0"/>
    <xf numFmtId="0" fontId="60" fillId="0" borderId="0" applyProtection="0"/>
    <xf numFmtId="0" fontId="60" fillId="0" borderId="0" applyProtection="0"/>
    <xf numFmtId="2" fontId="80" fillId="0" borderId="0" applyFont="0" applyFill="0" applyBorder="0" applyAlignment="0" applyProtection="0"/>
    <xf numFmtId="2" fontId="60" fillId="0" borderId="0" applyFont="0" applyFill="0" applyBorder="0" applyAlignment="0" applyProtection="0"/>
    <xf numFmtId="1" fontId="6" fillId="0" borderId="0" applyFont="0" applyFill="0" applyBorder="0" applyAlignment="0" applyProtection="0"/>
    <xf numFmtId="2" fontId="60" fillId="0" borderId="0" applyFont="0" applyFill="0" applyBorder="0" applyAlignment="0" applyProtection="0"/>
    <xf numFmtId="2" fontId="6" fillId="0" borderId="0" applyFont="0" applyFill="0" applyBorder="0" applyAlignment="0" applyProtection="0">
      <alignment vertical="top"/>
    </xf>
    <xf numFmtId="2" fontId="6" fillId="0" borderId="0" applyFont="0" applyFill="0" applyBorder="0" applyAlignment="0" applyProtection="0">
      <alignment vertical="top"/>
    </xf>
    <xf numFmtId="2" fontId="60" fillId="0" borderId="0" applyFont="0" applyFill="0" applyBorder="0" applyAlignment="0" applyProtection="0"/>
    <xf numFmtId="181" fontId="82" fillId="0" borderId="0"/>
    <xf numFmtId="182" fontId="82" fillId="0" borderId="0"/>
    <xf numFmtId="183" fontId="82" fillId="0" borderId="0"/>
    <xf numFmtId="0" fontId="53" fillId="22" borderId="0" applyNumberFormat="0" applyBorder="0" applyAlignment="0" applyProtection="0"/>
    <xf numFmtId="0" fontId="83" fillId="22" borderId="0" applyNumberFormat="0" applyBorder="0" applyAlignment="0" applyProtection="0"/>
    <xf numFmtId="0" fontId="84" fillId="0" borderId="44" applyNumberFormat="0" applyFill="0" applyAlignment="0" applyProtection="0"/>
    <xf numFmtId="0" fontId="85" fillId="41" borderId="0"/>
    <xf numFmtId="0" fontId="42" fillId="0" borderId="30" applyNumberFormat="0" applyFill="0" applyAlignment="0" applyProtection="0"/>
    <xf numFmtId="0" fontId="84" fillId="0" borderId="44" applyNumberFormat="0" applyFill="0" applyAlignment="0" applyProtection="0"/>
    <xf numFmtId="0" fontId="86" fillId="0" borderId="0" applyNumberFormat="0" applyFill="0" applyBorder="0" applyAlignment="0" applyProtection="0"/>
    <xf numFmtId="0" fontId="87" fillId="0" borderId="45" applyNumberFormat="0" applyFill="0" applyAlignment="0" applyProtection="0"/>
    <xf numFmtId="0" fontId="88" fillId="0" borderId="0" applyNumberFormat="0" applyFont="0" applyFill="0" applyAlignment="0" applyProtection="0"/>
    <xf numFmtId="0" fontId="56" fillId="41" borderId="0"/>
    <xf numFmtId="0" fontId="87" fillId="0" borderId="45" applyNumberFormat="0" applyFill="0" applyAlignment="0" applyProtection="0"/>
    <xf numFmtId="0" fontId="89" fillId="0" borderId="0" applyNumberFormat="0" applyFill="0" applyBorder="0" applyAlignment="0" applyProtection="0"/>
    <xf numFmtId="0" fontId="73" fillId="0" borderId="46" applyNumberFormat="0" applyFill="0" applyAlignment="0" applyProtection="0"/>
    <xf numFmtId="0" fontId="90" fillId="0" borderId="46" applyNumberFormat="0" applyFill="0" applyAlignment="0" applyProtection="0"/>
    <xf numFmtId="0" fontId="73" fillId="0" borderId="0" applyNumberFormat="0" applyFill="0" applyBorder="0" applyAlignment="0" applyProtection="0"/>
    <xf numFmtId="0" fontId="90" fillId="0" borderId="0" applyNumberFormat="0" applyFill="0" applyBorder="0" applyAlignment="0" applyProtection="0"/>
    <xf numFmtId="0" fontId="85" fillId="0" borderId="0" applyProtection="0"/>
    <xf numFmtId="184" fontId="91" fillId="0" borderId="0">
      <protection locked="0"/>
    </xf>
    <xf numFmtId="184" fontId="91" fillId="0" borderId="0">
      <protection locked="0"/>
    </xf>
    <xf numFmtId="0" fontId="91" fillId="0" borderId="0">
      <protection locked="0"/>
    </xf>
    <xf numFmtId="0" fontId="56" fillId="0" borderId="0" applyProtection="0"/>
    <xf numFmtId="184" fontId="91" fillId="0" borderId="0">
      <protection locked="0"/>
    </xf>
    <xf numFmtId="184" fontId="91" fillId="0" borderId="0">
      <protection locked="0"/>
    </xf>
    <xf numFmtId="0" fontId="91" fillId="0" borderId="0">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92" fillId="0" borderId="0" applyNumberFormat="0" applyFill="0" applyBorder="0" applyAlignment="0" applyProtection="0"/>
    <xf numFmtId="0" fontId="93" fillId="0" borderId="0" applyNumberFormat="0" applyFill="0" applyBorder="0" applyAlignment="0" applyProtection="0"/>
    <xf numFmtId="0" fontId="50" fillId="21" borderId="0" applyNumberFormat="0" applyBorder="0" applyAlignment="0" applyProtection="0"/>
    <xf numFmtId="0" fontId="74" fillId="25" borderId="40" applyNumberFormat="0" applyAlignment="0" applyProtection="0"/>
    <xf numFmtId="0" fontId="94" fillId="25" borderId="40" applyNumberFormat="0" applyAlignment="0" applyProtection="0"/>
    <xf numFmtId="0" fontId="50" fillId="21" borderId="0" applyNumberFormat="0" applyBorder="0" applyAlignment="0" applyProtection="0"/>
    <xf numFmtId="0" fontId="50" fillId="21" borderId="0" applyNumberFormat="0" applyBorder="0" applyAlignment="0" applyProtection="0"/>
    <xf numFmtId="0" fontId="69" fillId="0" borderId="42" applyNumberFormat="0" applyFill="0" applyAlignment="0" applyProtection="0"/>
    <xf numFmtId="0" fontId="95" fillId="0" borderId="42" applyNumberFormat="0" applyFill="0" applyAlignment="0" applyProtection="0"/>
    <xf numFmtId="0" fontId="52" fillId="2" borderId="0" applyNumberFormat="0" applyBorder="0" applyAlignment="0"/>
    <xf numFmtId="0" fontId="52" fillId="2" borderId="0" applyNumberFormat="0" applyBorder="0" applyAlignment="0"/>
    <xf numFmtId="185" fontId="6" fillId="0" borderId="0" applyFill="0" applyBorder="0" applyAlignment="0" applyProtection="0"/>
    <xf numFmtId="186"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43" fontId="6" fillId="0" borderId="0" applyFont="0" applyFill="0" applyBorder="0" applyAlignment="0" applyProtection="0"/>
    <xf numFmtId="188" fontId="6" fillId="0" borderId="0" applyFont="0" applyFill="0" applyBorder="0" applyAlignment="0" applyProtection="0"/>
    <xf numFmtId="0" fontId="96" fillId="42" borderId="0" applyNumberFormat="0" applyBorder="0" applyAlignment="0" applyProtection="0"/>
    <xf numFmtId="0" fontId="97" fillId="42" borderId="0" applyNumberFormat="0" applyBorder="0" applyAlignment="0" applyProtection="0"/>
    <xf numFmtId="0" fontId="96" fillId="42" borderId="0" applyNumberFormat="0" applyBorder="0" applyAlignment="0" applyProtection="0"/>
    <xf numFmtId="0" fontId="96" fillId="42" borderId="0" applyNumberFormat="0" applyBorder="0" applyAlignment="0" applyProtection="0"/>
    <xf numFmtId="0" fontId="96" fillId="42" borderId="0" applyNumberFormat="0" applyBorder="0" applyAlignment="0" applyProtection="0"/>
    <xf numFmtId="0" fontId="2" fillId="0" borderId="0"/>
    <xf numFmtId="0" fontId="6" fillId="0" borderId="0">
      <alignment horizontal="left"/>
    </xf>
    <xf numFmtId="0" fontId="6"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2" fillId="0" borderId="0"/>
    <xf numFmtId="0" fontId="30" fillId="0" borderId="0"/>
    <xf numFmtId="0" fontId="6" fillId="0" borderId="0"/>
    <xf numFmtId="0" fontId="30" fillId="0" borderId="0"/>
    <xf numFmtId="0" fontId="30" fillId="0" borderId="0"/>
    <xf numFmtId="0" fontId="6" fillId="0" borderId="0"/>
    <xf numFmtId="0" fontId="6" fillId="0" borderId="0"/>
    <xf numFmtId="0" fontId="6" fillId="0" borderId="0"/>
    <xf numFmtId="0" fontId="6" fillId="0" borderId="0"/>
    <xf numFmtId="0" fontId="6" fillId="0" borderId="0"/>
    <xf numFmtId="0" fontId="30" fillId="0" borderId="0"/>
    <xf numFmtId="0" fontId="2" fillId="0" borderId="0"/>
    <xf numFmtId="0" fontId="6" fillId="0" borderId="0"/>
    <xf numFmtId="189" fontId="30" fillId="0" borderId="0"/>
    <xf numFmtId="189" fontId="30" fillId="0" borderId="0"/>
    <xf numFmtId="189" fontId="30" fillId="0" borderId="0"/>
    <xf numFmtId="189" fontId="30" fillId="0" borderId="0"/>
    <xf numFmtId="189" fontId="30" fillId="0" borderId="0"/>
    <xf numFmtId="189" fontId="30" fillId="0" borderId="0"/>
    <xf numFmtId="189" fontId="30" fillId="0" borderId="0"/>
    <xf numFmtId="189" fontId="6" fillId="0" borderId="0"/>
    <xf numFmtId="189" fontId="6" fillId="0" borderId="0"/>
    <xf numFmtId="189" fontId="6" fillId="0" borderId="0"/>
    <xf numFmtId="189" fontId="30" fillId="0" borderId="0"/>
    <xf numFmtId="189" fontId="30" fillId="0" borderId="0"/>
    <xf numFmtId="0" fontId="6" fillId="0" borderId="0"/>
    <xf numFmtId="189" fontId="3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89" fontId="6" fillId="0" borderId="0"/>
    <xf numFmtId="0" fontId="30" fillId="0" borderId="0"/>
    <xf numFmtId="189" fontId="6" fillId="0" borderId="0"/>
    <xf numFmtId="189" fontId="6" fillId="0" borderId="0"/>
    <xf numFmtId="0" fontId="6" fillId="0" borderId="0"/>
    <xf numFmtId="0" fontId="82" fillId="0" borderId="0" applyNumberFormat="0" applyFill="0" applyBorder="0" applyProtection="0"/>
    <xf numFmtId="0" fontId="60" fillId="0" borderId="0"/>
    <xf numFmtId="0" fontId="6" fillId="0" borderId="0"/>
    <xf numFmtId="0" fontId="6" fillId="0" borderId="0"/>
    <xf numFmtId="0" fontId="6" fillId="0" borderId="0"/>
    <xf numFmtId="0" fontId="6" fillId="0" borderId="0"/>
    <xf numFmtId="0" fontId="98"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70" fillId="0" borderId="0"/>
    <xf numFmtId="0" fontId="2" fillId="0" borderId="0"/>
    <xf numFmtId="0" fontId="2" fillId="0" borderId="0"/>
    <xf numFmtId="0" fontId="2" fillId="0" borderId="0"/>
    <xf numFmtId="0" fontId="2" fillId="0" borderId="0"/>
    <xf numFmtId="0" fontId="2" fillId="0" borderId="0"/>
    <xf numFmtId="0" fontId="2" fillId="0" borderId="0"/>
    <xf numFmtId="189" fontId="6" fillId="0" borderId="0"/>
    <xf numFmtId="189" fontId="45" fillId="0" borderId="0"/>
    <xf numFmtId="0" fontId="6" fillId="0" borderId="0"/>
    <xf numFmtId="0" fontId="6" fillId="0" borderId="0"/>
    <xf numFmtId="189" fontId="6" fillId="0" borderId="0"/>
    <xf numFmtId="189" fontId="6" fillId="0" borderId="0"/>
    <xf numFmtId="0" fontId="6" fillId="0" borderId="0"/>
    <xf numFmtId="0" fontId="7" fillId="0" borderId="0"/>
    <xf numFmtId="189" fontId="45" fillId="0" borderId="0"/>
    <xf numFmtId="0" fontId="7" fillId="0" borderId="0"/>
    <xf numFmtId="0" fontId="60" fillId="0" borderId="0"/>
    <xf numFmtId="0" fontId="6" fillId="0" borderId="0"/>
    <xf numFmtId="189" fontId="45" fillId="0" borderId="0"/>
    <xf numFmtId="0" fontId="6" fillId="0" borderId="0"/>
    <xf numFmtId="0" fontId="6" fillId="0" borderId="0"/>
    <xf numFmtId="0" fontId="6" fillId="0" borderId="0"/>
    <xf numFmtId="0" fontId="6" fillId="0" borderId="0"/>
    <xf numFmtId="0" fontId="6" fillId="0" borderId="0"/>
    <xf numFmtId="0" fontId="2" fillId="0" borderId="0"/>
    <xf numFmtId="0" fontId="2" fillId="0" borderId="0"/>
    <xf numFmtId="190" fontId="30"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2" fillId="0" borderId="0"/>
    <xf numFmtId="0" fontId="6" fillId="0" borderId="0"/>
    <xf numFmtId="0" fontId="6" fillId="0" borderId="0"/>
    <xf numFmtId="0" fontId="6" fillId="0" borderId="0"/>
    <xf numFmtId="0" fontId="6"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6" fillId="0" borderId="0"/>
    <xf numFmtId="0" fontId="6" fillId="0" borderId="0"/>
    <xf numFmtId="0" fontId="6" fillId="0" borderId="0"/>
    <xf numFmtId="0" fontId="6" fillId="0" borderId="0"/>
    <xf numFmtId="0" fontId="2" fillId="0" borderId="0"/>
    <xf numFmtId="0" fontId="2" fillId="0" borderId="0"/>
    <xf numFmtId="0" fontId="6" fillId="0" borderId="0"/>
    <xf numFmtId="0" fontId="2" fillId="0" borderId="0"/>
    <xf numFmtId="0" fontId="2"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6"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6" fillId="0" borderId="0"/>
    <xf numFmtId="0" fontId="6" fillId="0" borderId="0"/>
    <xf numFmtId="0" fontId="6" fillId="0" borderId="0"/>
    <xf numFmtId="0" fontId="6" fillId="0" borderId="0"/>
    <xf numFmtId="0" fontId="2" fillId="0" borderId="0"/>
    <xf numFmtId="0" fontId="6" fillId="0" borderId="0"/>
    <xf numFmtId="0" fontId="6" fillId="0" borderId="0"/>
    <xf numFmtId="0" fontId="6" fillId="0" borderId="0"/>
    <xf numFmtId="0" fontId="6" fillId="0" borderId="0"/>
    <xf numFmtId="0" fontId="2" fillId="0" borderId="0"/>
    <xf numFmtId="0" fontId="6" fillId="0" borderId="0"/>
    <xf numFmtId="0" fontId="2" fillId="0" borderId="0"/>
    <xf numFmtId="0" fontId="2" fillId="0" borderId="0"/>
    <xf numFmtId="0" fontId="6" fillId="0" borderId="0"/>
    <xf numFmtId="0" fontId="6" fillId="0" borderId="0"/>
    <xf numFmtId="0" fontId="6" fillId="0" borderId="0"/>
    <xf numFmtId="0" fontId="6" fillId="0" borderId="0"/>
    <xf numFmtId="0" fontId="6" fillId="0" borderId="0"/>
    <xf numFmtId="0" fontId="60" fillId="0" borderId="0"/>
    <xf numFmtId="0" fontId="6" fillId="0" borderId="0"/>
    <xf numFmtId="0" fontId="6" fillId="0" borderId="0"/>
    <xf numFmtId="0" fontId="2" fillId="0" borderId="0"/>
    <xf numFmtId="0" fontId="6" fillId="0" borderId="0"/>
    <xf numFmtId="0" fontId="6" fillId="0" borderId="0"/>
    <xf numFmtId="0" fontId="6" fillId="0" borderId="0"/>
    <xf numFmtId="0" fontId="6" fillId="0" borderId="0"/>
    <xf numFmtId="0" fontId="72" fillId="0" borderId="0"/>
    <xf numFmtId="0" fontId="6" fillId="0" borderId="0"/>
    <xf numFmtId="0" fontId="6" fillId="0" borderId="0"/>
    <xf numFmtId="0" fontId="45" fillId="0" borderId="0"/>
    <xf numFmtId="0" fontId="6" fillId="0" borderId="0"/>
    <xf numFmtId="0" fontId="30" fillId="40" borderId="43" applyNumberFormat="0" applyFont="0" applyAlignment="0" applyProtection="0"/>
    <xf numFmtId="0" fontId="30" fillId="40" borderId="43" applyNumberFormat="0" applyFont="0" applyAlignment="0" applyProtection="0"/>
    <xf numFmtId="0" fontId="6" fillId="40" borderId="43" applyNumberFormat="0" applyFont="0" applyAlignment="0" applyProtection="0"/>
    <xf numFmtId="0" fontId="6" fillId="40" borderId="43" applyNumberFormat="0" applyFont="0" applyAlignment="0" applyProtection="0"/>
    <xf numFmtId="0" fontId="6" fillId="40" borderId="43" applyNumberFormat="0" applyFont="0" applyAlignment="0" applyProtection="0"/>
    <xf numFmtId="0" fontId="6" fillId="40" borderId="43" applyNumberFormat="0" applyFont="0" applyAlignment="0" applyProtection="0"/>
    <xf numFmtId="0" fontId="2" fillId="6" borderId="31" applyNumberFormat="0" applyFont="0" applyAlignment="0" applyProtection="0"/>
    <xf numFmtId="0" fontId="6" fillId="40" borderId="43" applyNumberFormat="0" applyFont="0" applyAlignment="0" applyProtection="0"/>
    <xf numFmtId="0" fontId="6" fillId="6" borderId="31" applyNumberFormat="0" applyFont="0" applyAlignment="0" applyProtection="0"/>
    <xf numFmtId="0" fontId="2" fillId="6" borderId="31" applyNumberFormat="0" applyFont="0" applyAlignment="0" applyProtection="0"/>
    <xf numFmtId="0" fontId="6" fillId="40" borderId="43" applyNumberFormat="0" applyFont="0" applyAlignment="0" applyProtection="0"/>
    <xf numFmtId="0" fontId="6" fillId="40" borderId="43" applyNumberFormat="0" applyFont="0" applyAlignment="0" applyProtection="0"/>
    <xf numFmtId="0" fontId="2" fillId="6" borderId="31" applyNumberFormat="0" applyFont="0" applyAlignment="0" applyProtection="0"/>
    <xf numFmtId="0" fontId="2" fillId="6" borderId="31" applyNumberFormat="0" applyFont="0" applyAlignment="0" applyProtection="0"/>
    <xf numFmtId="0" fontId="6" fillId="40" borderId="43" applyNumberFormat="0" applyFont="0" applyAlignment="0" applyProtection="0"/>
    <xf numFmtId="0" fontId="30" fillId="40" borderId="43" applyNumberFormat="0" applyFont="0" applyAlignment="0" applyProtection="0"/>
    <xf numFmtId="0" fontId="6" fillId="40" borderId="43" applyNumberFormat="0" applyFont="0" applyAlignment="0" applyProtection="0"/>
    <xf numFmtId="0" fontId="30" fillId="6" borderId="31" applyNumberFormat="0" applyFont="0" applyAlignment="0" applyProtection="0"/>
    <xf numFmtId="0" fontId="2" fillId="6" borderId="31" applyNumberFormat="0" applyFont="0" applyAlignment="0" applyProtection="0"/>
    <xf numFmtId="0" fontId="2" fillId="6" borderId="31" applyNumberFormat="0" applyFont="0" applyAlignment="0" applyProtection="0"/>
    <xf numFmtId="0" fontId="2" fillId="6" borderId="31" applyNumberFormat="0" applyFont="0" applyAlignment="0" applyProtection="0"/>
    <xf numFmtId="0" fontId="2" fillId="6" borderId="31" applyNumberFormat="0" applyFont="0" applyAlignment="0" applyProtection="0"/>
    <xf numFmtId="0" fontId="6" fillId="0" borderId="0"/>
    <xf numFmtId="0" fontId="6" fillId="0" borderId="0"/>
    <xf numFmtId="0" fontId="99" fillId="38" borderId="47" applyNumberFormat="0" applyAlignment="0" applyProtection="0"/>
    <xf numFmtId="0" fontId="100" fillId="38" borderId="47"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0" fillId="0" borderId="0" applyFont="0" applyFill="0" applyBorder="0" applyAlignment="0" applyProtection="0"/>
    <xf numFmtId="9" fontId="6" fillId="0" borderId="0" applyFont="0" applyFill="0" applyBorder="0" applyAlignment="0" applyProtection="0"/>
    <xf numFmtId="9" fontId="3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0"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3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01" fillId="0" borderId="0" applyNumberFormat="0" applyFont="0" applyFill="0" applyBorder="0" applyAlignment="0" applyProtection="0">
      <alignment horizontal="left"/>
    </xf>
    <xf numFmtId="4" fontId="101" fillId="0" borderId="0" applyFont="0" applyFill="0" applyBorder="0" applyAlignment="0" applyProtection="0"/>
    <xf numFmtId="0" fontId="102" fillId="0" borderId="5">
      <alignment horizontal="center"/>
    </xf>
    <xf numFmtId="44" fontId="10" fillId="2" borderId="0" applyFill="0"/>
    <xf numFmtId="44" fontId="10" fillId="2" borderId="0" applyFill="0"/>
    <xf numFmtId="0" fontId="103" fillId="0" borderId="0">
      <alignment horizontal="left" vertical="top"/>
    </xf>
    <xf numFmtId="0" fontId="10" fillId="0" borderId="0" applyFill="0">
      <alignment horizontal="left" indent="2"/>
    </xf>
    <xf numFmtId="0" fontId="10" fillId="0" borderId="0" applyFill="0">
      <alignment horizontal="left" indent="2"/>
    </xf>
    <xf numFmtId="44" fontId="9" fillId="0" borderId="35" applyFill="0">
      <alignment horizontal="right"/>
    </xf>
    <xf numFmtId="44" fontId="8" fillId="0" borderId="35" applyFill="0">
      <alignment horizontal="right"/>
    </xf>
    <xf numFmtId="44" fontId="8" fillId="0" borderId="35" applyFill="0">
      <alignment horizontal="right"/>
    </xf>
    <xf numFmtId="0" fontId="13" fillId="0" borderId="32" applyNumberFormat="0" applyFont="0" applyBorder="0">
      <alignment horizontal="right"/>
    </xf>
    <xf numFmtId="0" fontId="13" fillId="0" borderId="32" applyNumberFormat="0" applyFont="0" applyBorder="0">
      <alignment horizontal="right"/>
    </xf>
    <xf numFmtId="0" fontId="58" fillId="0" borderId="0" applyFill="0"/>
    <xf numFmtId="0" fontId="56" fillId="0" borderId="0" applyFill="0"/>
    <xf numFmtId="44" fontId="9" fillId="0" borderId="35" applyFill="0"/>
    <xf numFmtId="44" fontId="13" fillId="0" borderId="35" applyFill="0"/>
    <xf numFmtId="44" fontId="13" fillId="0" borderId="35" applyFill="0"/>
    <xf numFmtId="0" fontId="6" fillId="0" borderId="0" applyNumberFormat="0" applyFont="0" applyBorder="0" applyAlignment="0"/>
    <xf numFmtId="0" fontId="6" fillId="0" borderId="0" applyNumberFormat="0" applyFont="0" applyBorder="0" applyAlignment="0"/>
    <xf numFmtId="0" fontId="6" fillId="0" borderId="0" applyNumberFormat="0" applyFont="0" applyBorder="0" applyAlignment="0"/>
    <xf numFmtId="0" fontId="6" fillId="0" borderId="0" applyNumberFormat="0" applyFont="0" applyBorder="0" applyAlignment="0"/>
    <xf numFmtId="0" fontId="6" fillId="0" borderId="0" applyNumberFormat="0" applyFont="0" applyBorder="0" applyAlignment="0"/>
    <xf numFmtId="0" fontId="6" fillId="0" borderId="0" applyNumberFormat="0" applyFont="0" applyBorder="0" applyAlignment="0"/>
    <xf numFmtId="0" fontId="104" fillId="0" borderId="0" applyFill="0">
      <alignment horizontal="left" indent="1"/>
    </xf>
    <xf numFmtId="0" fontId="105" fillId="0" borderId="0" applyFill="0">
      <alignment horizontal="left" indent="1"/>
    </xf>
    <xf numFmtId="44" fontId="10" fillId="0" borderId="0" applyFill="0"/>
    <xf numFmtId="44" fontId="13" fillId="0" borderId="0" applyFill="0"/>
    <xf numFmtId="44" fontId="13" fillId="0" borderId="0" applyFill="0"/>
    <xf numFmtId="0" fontId="6" fillId="0" borderId="0" applyNumberFormat="0" applyFont="0" applyFill="0" applyBorder="0" applyAlignment="0"/>
    <xf numFmtId="0" fontId="6" fillId="0" borderId="0" applyNumberFormat="0" applyFont="0" applyFill="0" applyBorder="0" applyAlignment="0"/>
    <xf numFmtId="0" fontId="6" fillId="0" borderId="0" applyNumberFormat="0" applyFont="0" applyFill="0" applyBorder="0" applyAlignment="0"/>
    <xf numFmtId="0" fontId="6" fillId="0" borderId="0" applyNumberFormat="0" applyFont="0" applyFill="0" applyBorder="0" applyAlignment="0"/>
    <xf numFmtId="0" fontId="6" fillId="0" borderId="0" applyNumberFormat="0" applyFont="0" applyFill="0" applyBorder="0" applyAlignment="0"/>
    <xf numFmtId="0" fontId="6" fillId="0" borderId="0" applyNumberFormat="0" applyFont="0" applyFill="0" applyBorder="0" applyAlignment="0"/>
    <xf numFmtId="0" fontId="104" fillId="0" borderId="0" applyFill="0">
      <alignment horizontal="left" indent="2"/>
    </xf>
    <xf numFmtId="0" fontId="13" fillId="0" borderId="0" applyFill="0">
      <alignment horizontal="left" indent="2"/>
    </xf>
    <xf numFmtId="0" fontId="8" fillId="0" borderId="0" applyFill="0">
      <alignment horizontal="left" indent="2"/>
    </xf>
    <xf numFmtId="0" fontId="8" fillId="0" borderId="0" applyFill="0">
      <alignment horizontal="left" indent="2"/>
    </xf>
    <xf numFmtId="44" fontId="10" fillId="0" borderId="0" applyFill="0"/>
    <xf numFmtId="44" fontId="10" fillId="0" borderId="0" applyFill="0"/>
    <xf numFmtId="0" fontId="6" fillId="0" borderId="0" applyNumberFormat="0" applyFont="0" applyBorder="0" applyAlignment="0"/>
    <xf numFmtId="0" fontId="6" fillId="0" borderId="0" applyNumberFormat="0" applyFont="0" applyBorder="0" applyAlignment="0"/>
    <xf numFmtId="0" fontId="6" fillId="0" borderId="0" applyNumberFormat="0" applyFont="0" applyBorder="0" applyAlignment="0"/>
    <xf numFmtId="0" fontId="6" fillId="0" borderId="0" applyNumberFormat="0" applyFont="0" applyBorder="0" applyAlignment="0"/>
    <xf numFmtId="0" fontId="6" fillId="0" borderId="0" applyNumberFormat="0" applyFont="0" applyBorder="0" applyAlignment="0"/>
    <xf numFmtId="0" fontId="6" fillId="0" borderId="0" applyNumberFormat="0" applyFont="0" applyBorder="0" applyAlignment="0"/>
    <xf numFmtId="0" fontId="106" fillId="0" borderId="0">
      <alignment horizontal="left" indent="3"/>
    </xf>
    <xf numFmtId="0" fontId="13" fillId="0" borderId="0" applyFill="0">
      <alignment horizontal="left" indent="3"/>
    </xf>
    <xf numFmtId="0" fontId="11" fillId="0" borderId="0" applyFill="0">
      <alignment horizontal="left" indent="3"/>
    </xf>
    <xf numFmtId="0" fontId="13" fillId="0" borderId="0" applyFill="0">
      <alignment horizontal="left" indent="3"/>
    </xf>
    <xf numFmtId="44" fontId="10" fillId="0" borderId="0" applyFill="0"/>
    <xf numFmtId="44" fontId="10" fillId="0" borderId="0" applyFill="0"/>
    <xf numFmtId="0" fontId="6" fillId="0" borderId="0" applyNumberFormat="0" applyFont="0" applyBorder="0" applyAlignment="0"/>
    <xf numFmtId="0" fontId="6" fillId="0" borderId="0" applyNumberFormat="0" applyFont="0" applyBorder="0" applyAlignment="0"/>
    <xf numFmtId="0" fontId="6" fillId="0" borderId="0" applyNumberFormat="0" applyFont="0" applyBorder="0" applyAlignment="0"/>
    <xf numFmtId="0" fontId="6" fillId="0" borderId="0" applyNumberFormat="0" applyFont="0" applyBorder="0" applyAlignment="0"/>
    <xf numFmtId="0" fontId="6" fillId="0" borderId="0" applyNumberFormat="0" applyFont="0" applyBorder="0" applyAlignment="0"/>
    <xf numFmtId="0" fontId="6" fillId="0" borderId="0" applyNumberFormat="0" applyFont="0" applyBorder="0" applyAlignment="0"/>
    <xf numFmtId="0" fontId="35" fillId="0" borderId="0">
      <alignment horizontal="left" indent="4"/>
    </xf>
    <xf numFmtId="0" fontId="6" fillId="0" borderId="0" applyFill="0">
      <alignment horizontal="left" indent="4"/>
    </xf>
    <xf numFmtId="0" fontId="6" fillId="0" borderId="0" applyFill="0">
      <alignment horizontal="left" indent="4"/>
    </xf>
    <xf numFmtId="44" fontId="61" fillId="0" borderId="0" applyFill="0"/>
    <xf numFmtId="0" fontId="6" fillId="0" borderId="0" applyNumberFormat="0" applyFont="0" applyBorder="0" applyAlignment="0"/>
    <xf numFmtId="0" fontId="6" fillId="0" borderId="0" applyNumberFormat="0" applyFont="0" applyBorder="0" applyAlignment="0"/>
    <xf numFmtId="0" fontId="6" fillId="0" borderId="0" applyNumberFormat="0" applyFont="0" applyBorder="0" applyAlignment="0"/>
    <xf numFmtId="0" fontId="6" fillId="0" borderId="0" applyNumberFormat="0" applyFont="0" applyBorder="0" applyAlignment="0"/>
    <xf numFmtId="0" fontId="6" fillId="0" borderId="0" applyNumberFormat="0" applyFont="0" applyBorder="0" applyAlignment="0"/>
    <xf numFmtId="0" fontId="6" fillId="0" borderId="0" applyNumberFormat="0" applyFont="0" applyBorder="0" applyAlignment="0"/>
    <xf numFmtId="0" fontId="62" fillId="0" borderId="0">
      <alignment horizontal="left" indent="5"/>
    </xf>
    <xf numFmtId="0" fontId="63" fillId="0" borderId="0" applyFill="0">
      <alignment horizontal="left" indent="5"/>
    </xf>
    <xf numFmtId="44" fontId="64" fillId="0" borderId="0" applyFill="0"/>
    <xf numFmtId="0" fontId="6" fillId="0" borderId="0" applyNumberFormat="0" applyFont="0" applyFill="0" applyBorder="0" applyAlignment="0"/>
    <xf numFmtId="0" fontId="6" fillId="0" borderId="0" applyNumberFormat="0" applyFont="0" applyFill="0" applyBorder="0" applyAlignment="0"/>
    <xf numFmtId="0" fontId="6" fillId="0" borderId="0" applyNumberFormat="0" applyFont="0" applyFill="0" applyBorder="0" applyAlignment="0"/>
    <xf numFmtId="0" fontId="6" fillId="0" borderId="0" applyNumberFormat="0" applyFont="0" applyFill="0" applyBorder="0" applyAlignment="0"/>
    <xf numFmtId="0" fontId="6" fillId="0" borderId="0" applyNumberFormat="0" applyFont="0" applyFill="0" applyBorder="0" applyAlignment="0"/>
    <xf numFmtId="0" fontId="6" fillId="0" borderId="0" applyNumberFormat="0" applyFont="0" applyFill="0" applyBorder="0" applyAlignment="0"/>
    <xf numFmtId="0" fontId="65" fillId="0" borderId="0" applyFill="0">
      <alignment horizontal="left" indent="6"/>
    </xf>
    <xf numFmtId="0" fontId="61" fillId="0" borderId="0" applyFill="0">
      <alignment horizontal="left" indent="6"/>
    </xf>
    <xf numFmtId="0" fontId="99" fillId="38" borderId="47" applyNumberFormat="0" applyAlignment="0" applyProtection="0"/>
    <xf numFmtId="0" fontId="53" fillId="22" borderId="0" applyNumberFormat="0" applyBorder="0" applyAlignment="0" applyProtection="0"/>
    <xf numFmtId="0" fontId="53" fillId="22" borderId="0" applyNumberFormat="0" applyBorder="0" applyAlignment="0" applyProtection="0"/>
    <xf numFmtId="0" fontId="99" fillId="38" borderId="47" applyNumberFormat="0" applyAlignment="0" applyProtection="0"/>
    <xf numFmtId="0" fontId="99" fillId="38" borderId="47" applyNumberFormat="0" applyAlignment="0" applyProtection="0"/>
    <xf numFmtId="0" fontId="39" fillId="0" borderId="0"/>
    <xf numFmtId="0" fontId="45" fillId="0" borderId="0" applyNumberFormat="0" applyBorder="0" applyAlignment="0"/>
    <xf numFmtId="0" fontId="45" fillId="0" borderId="0" applyNumberFormat="0" applyBorder="0" applyAlignment="0"/>
    <xf numFmtId="0" fontId="45" fillId="0" borderId="0" applyNumberFormat="0" applyBorder="0" applyAlignment="0"/>
    <xf numFmtId="0" fontId="107" fillId="0" borderId="0" applyNumberFormat="0" applyBorder="0" applyAlignment="0"/>
    <xf numFmtId="0" fontId="108" fillId="0" borderId="0" applyNumberFormat="0" applyBorder="0" applyAlignment="0"/>
    <xf numFmtId="0" fontId="109" fillId="0" borderId="0" applyNumberFormat="0" applyBorder="0" applyAlignment="0"/>
    <xf numFmtId="0" fontId="109" fillId="0" borderId="0" applyNumberFormat="0" applyBorder="0" applyAlignment="0"/>
    <xf numFmtId="0" fontId="49"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49" fillId="0" borderId="0" applyNumberFormat="0" applyFill="0" applyBorder="0" applyAlignment="0" applyProtection="0"/>
    <xf numFmtId="0" fontId="76" fillId="0" borderId="0" applyNumberFormat="0" applyFill="0" applyBorder="0" applyAlignment="0" applyProtection="0"/>
    <xf numFmtId="0" fontId="110" fillId="0" borderId="0" applyNumberFormat="0" applyFill="0" applyBorder="0" applyAlignment="0" applyProtection="0"/>
    <xf numFmtId="0" fontId="41" fillId="0" borderId="0" applyNumberFormat="0" applyFill="0" applyBorder="0" applyAlignment="0" applyProtection="0"/>
    <xf numFmtId="0" fontId="110" fillId="0" borderId="0" applyNumberFormat="0" applyFill="0" applyBorder="0" applyAlignment="0" applyProtection="0"/>
    <xf numFmtId="0" fontId="84" fillId="0" borderId="44" applyNumberFormat="0" applyFill="0" applyAlignment="0" applyProtection="0"/>
    <xf numFmtId="0" fontId="87" fillId="0" borderId="45" applyNumberFormat="0" applyFill="0" applyAlignment="0" applyProtection="0"/>
    <xf numFmtId="0" fontId="73" fillId="0" borderId="46" applyNumberFormat="0" applyFill="0" applyAlignment="0" applyProtection="0"/>
    <xf numFmtId="0" fontId="73"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84" fillId="0" borderId="44" applyNumberFormat="0" applyFill="0" applyAlignment="0" applyProtection="0"/>
    <xf numFmtId="0" fontId="84" fillId="0" borderId="44" applyNumberFormat="0" applyFill="0" applyAlignment="0" applyProtection="0"/>
    <xf numFmtId="0" fontId="87" fillId="0" borderId="45" applyNumberFormat="0" applyFill="0" applyAlignment="0" applyProtection="0"/>
    <xf numFmtId="0" fontId="87" fillId="0" borderId="45" applyNumberFormat="0" applyFill="0" applyAlignment="0" applyProtection="0"/>
    <xf numFmtId="0" fontId="73" fillId="0" borderId="46" applyNumberFormat="0" applyFill="0" applyAlignment="0" applyProtection="0"/>
    <xf numFmtId="0" fontId="73" fillId="0" borderId="46" applyNumberFormat="0" applyFill="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110" fillId="0" borderId="0" applyNumberFormat="0" applyFill="0" applyBorder="0" applyAlignment="0" applyProtection="0"/>
    <xf numFmtId="0" fontId="84" fillId="0" borderId="44" applyNumberFormat="0" applyFill="0" applyAlignment="0" applyProtection="0"/>
    <xf numFmtId="0" fontId="87" fillId="0" borderId="45" applyNumberFormat="0" applyFill="0" applyAlignment="0" applyProtection="0"/>
    <xf numFmtId="0" fontId="73" fillId="0" borderId="46" applyNumberFormat="0" applyFill="0" applyAlignment="0" applyProtection="0"/>
    <xf numFmtId="0" fontId="6" fillId="41" borderId="48"/>
    <xf numFmtId="0" fontId="6" fillId="41" borderId="48"/>
    <xf numFmtId="0" fontId="6" fillId="41" borderId="48"/>
    <xf numFmtId="0" fontId="111" fillId="0" borderId="39" applyNumberFormat="0" applyFont="0" applyFill="0" applyAlignment="0" applyProtection="0"/>
    <xf numFmtId="0" fontId="112" fillId="0" borderId="49" applyNumberFormat="0" applyFill="0" applyAlignment="0" applyProtection="0"/>
    <xf numFmtId="0" fontId="6" fillId="0" borderId="0"/>
    <xf numFmtId="0" fontId="6" fillId="0" borderId="0"/>
    <xf numFmtId="0" fontId="113" fillId="0" borderId="0" applyNumberFormat="0" applyBorder="0" applyAlignment="0">
      <protection locked="0"/>
    </xf>
    <xf numFmtId="0" fontId="50" fillId="21" borderId="0" applyNumberFormat="0" applyBorder="0" applyAlignment="0" applyProtection="0"/>
    <xf numFmtId="0" fontId="53" fillId="22" borderId="0" applyNumberFormat="0" applyBorder="0" applyAlignment="0" applyProtection="0"/>
    <xf numFmtId="0" fontId="68" fillId="39" borderId="41" applyNumberFormat="0" applyAlignment="0" applyProtection="0"/>
    <xf numFmtId="0" fontId="68" fillId="39" borderId="41" applyNumberFormat="0" applyAlignment="0" applyProtection="0"/>
    <xf numFmtId="0" fontId="49" fillId="0" borderId="0" applyNumberFormat="0" applyFill="0" applyBorder="0" applyAlignment="0" applyProtection="0"/>
    <xf numFmtId="0" fontId="21" fillId="0" borderId="0" applyNumberFormat="0" applyFill="0" applyBorder="0" applyAlignment="0" applyProtection="0"/>
    <xf numFmtId="0" fontId="52" fillId="0" borderId="0" applyNumberFormat="0" applyFont="0" applyFill="0" applyBorder="0">
      <alignment wrapText="1"/>
    </xf>
    <xf numFmtId="0" fontId="52" fillId="0" borderId="0" applyNumberFormat="0" applyFont="0" applyFill="0" applyBorder="0">
      <alignment wrapText="1"/>
    </xf>
    <xf numFmtId="0" fontId="6" fillId="0" borderId="0"/>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8" fillId="36"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8" fillId="37" borderId="0" applyNumberFormat="0" applyBorder="0" applyAlignment="0" applyProtection="0">
      <alignment vertical="center"/>
    </xf>
    <xf numFmtId="0" fontId="114" fillId="0" borderId="0" applyNumberFormat="0" applyFill="0" applyBorder="0" applyAlignment="0" applyProtection="0">
      <alignment vertical="center"/>
    </xf>
    <xf numFmtId="0" fontId="115" fillId="39" borderId="41" applyNumberFormat="0" applyAlignment="0" applyProtection="0">
      <alignment vertical="center"/>
    </xf>
    <xf numFmtId="0" fontId="116" fillId="42" borderId="0" applyNumberFormat="0" applyBorder="0" applyAlignment="0" applyProtection="0">
      <alignment vertical="center"/>
    </xf>
    <xf numFmtId="0" fontId="6" fillId="40" borderId="43" applyNumberFormat="0" applyFont="0" applyAlignment="0" applyProtection="0">
      <alignment vertical="center"/>
    </xf>
    <xf numFmtId="0" fontId="6" fillId="40" borderId="43" applyNumberFormat="0" applyFont="0" applyAlignment="0" applyProtection="0">
      <alignment vertical="center"/>
    </xf>
    <xf numFmtId="0" fontId="117" fillId="0" borderId="42" applyNumberFormat="0" applyFill="0" applyAlignment="0" applyProtection="0">
      <alignment vertical="center"/>
    </xf>
    <xf numFmtId="0" fontId="6" fillId="0" borderId="0" applyBorder="0"/>
    <xf numFmtId="0" fontId="118" fillId="25" borderId="40" applyNumberFormat="0" applyAlignment="0" applyProtection="0">
      <alignment vertical="center"/>
    </xf>
    <xf numFmtId="0" fontId="119" fillId="38" borderId="47" applyNumberFormat="0" applyAlignment="0" applyProtection="0">
      <alignment vertical="center"/>
    </xf>
    <xf numFmtId="0" fontId="120" fillId="21" borderId="0" applyNumberFormat="0" applyBorder="0" applyAlignment="0" applyProtection="0">
      <alignment vertical="center"/>
    </xf>
    <xf numFmtId="0" fontId="121" fillId="22" borderId="0" applyNumberFormat="0" applyBorder="0" applyAlignment="0" applyProtection="0">
      <alignment vertical="center"/>
    </xf>
    <xf numFmtId="0" fontId="122" fillId="0" borderId="44" applyNumberFormat="0" applyFill="0" applyAlignment="0" applyProtection="0">
      <alignment vertical="center"/>
    </xf>
    <xf numFmtId="0" fontId="123" fillId="0" borderId="45" applyNumberFormat="0" applyFill="0" applyAlignment="0" applyProtection="0">
      <alignment vertical="center"/>
    </xf>
    <xf numFmtId="0" fontId="124" fillId="0" borderId="46" applyNumberFormat="0" applyFill="0" applyAlignment="0" applyProtection="0">
      <alignment vertical="center"/>
    </xf>
    <xf numFmtId="0" fontId="124" fillId="0" borderId="0" applyNumberFormat="0" applyFill="0" applyBorder="0" applyAlignment="0" applyProtection="0">
      <alignment vertical="center"/>
    </xf>
    <xf numFmtId="0" fontId="125" fillId="38" borderId="40" applyNumberFormat="0" applyAlignment="0" applyProtection="0">
      <alignment vertical="center"/>
    </xf>
    <xf numFmtId="0" fontId="126" fillId="0" borderId="0" applyNumberFormat="0" applyFill="0" applyBorder="0" applyAlignment="0" applyProtection="0">
      <alignment vertical="center"/>
    </xf>
    <xf numFmtId="0" fontId="127" fillId="0" borderId="0" applyNumberFormat="0" applyFill="0" applyBorder="0" applyAlignment="0" applyProtection="0">
      <alignment vertical="center"/>
    </xf>
    <xf numFmtId="0" fontId="128" fillId="0" borderId="49" applyNumberFormat="0" applyFill="0" applyAlignment="0" applyProtection="0">
      <alignment vertical="center"/>
    </xf>
    <xf numFmtId="43" fontId="129" fillId="0" borderId="0" applyFont="0" applyFill="0" applyBorder="0" applyAlignment="0" applyProtection="0"/>
    <xf numFmtId="44" fontId="129" fillId="0" borderId="0" applyFont="0" applyFill="0" applyBorder="0" applyAlignment="0" applyProtection="0"/>
    <xf numFmtId="0" fontId="1" fillId="0" borderId="0"/>
    <xf numFmtId="9" fontId="129"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1" fillId="0" borderId="0"/>
    <xf numFmtId="9"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166" fontId="56" fillId="0" borderId="28" applyFill="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6" borderId="31" applyNumberFormat="0" applyFont="0" applyAlignment="0" applyProtection="0"/>
    <xf numFmtId="0" fontId="1" fillId="6" borderId="31" applyNumberFormat="0" applyFont="0" applyAlignment="0" applyProtection="0"/>
    <xf numFmtId="0" fontId="1" fillId="6" borderId="31" applyNumberFormat="0" applyFont="0" applyAlignment="0" applyProtection="0"/>
    <xf numFmtId="0" fontId="1" fillId="6" borderId="31" applyNumberFormat="0" applyFont="0" applyAlignment="0" applyProtection="0"/>
    <xf numFmtId="0" fontId="1" fillId="6" borderId="31" applyNumberFormat="0" applyFont="0" applyAlignment="0" applyProtection="0"/>
    <xf numFmtId="0" fontId="1" fillId="6" borderId="31" applyNumberFormat="0" applyFont="0" applyAlignment="0" applyProtection="0"/>
    <xf numFmtId="0" fontId="1" fillId="6" borderId="31" applyNumberFormat="0" applyFont="0" applyAlignment="0" applyProtection="0"/>
    <xf numFmtId="0" fontId="1" fillId="6" borderId="3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6" fillId="0" borderId="0" applyFont="0" applyFill="0" applyBorder="0" applyAlignment="0" applyProtection="0"/>
    <xf numFmtId="0" fontId="1" fillId="0" borderId="0"/>
    <xf numFmtId="44" fontId="8" fillId="0" borderId="35" applyFill="0">
      <alignment horizontal="right"/>
    </xf>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44" fontId="13" fillId="0" borderId="35" applyFill="0"/>
    <xf numFmtId="44" fontId="9" fillId="0" borderId="35" applyFill="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9" fillId="0" borderId="35" applyFill="0"/>
    <xf numFmtId="0" fontId="1" fillId="0" borderId="0"/>
    <xf numFmtId="0" fontId="1" fillId="0" borderId="0"/>
    <xf numFmtId="0" fontId="1" fillId="0" borderId="0"/>
    <xf numFmtId="44" fontId="9" fillId="0" borderId="35" applyFill="0">
      <alignment horizontal="right"/>
    </xf>
    <xf numFmtId="44" fontId="8" fillId="0" borderId="35" applyFill="0">
      <alignment horizontal="right"/>
    </xf>
    <xf numFmtId="0" fontId="1" fillId="0" borderId="0"/>
    <xf numFmtId="44" fontId="9" fillId="0" borderId="35" applyFill="0"/>
    <xf numFmtId="44" fontId="13" fillId="0" borderId="35" applyFill="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8" fillId="0" borderId="35" applyFill="0">
      <alignment horizontal="right"/>
    </xf>
    <xf numFmtId="0" fontId="1" fillId="0" borderId="0"/>
    <xf numFmtId="0" fontId="1" fillId="0" borderId="0"/>
    <xf numFmtId="0" fontId="1" fillId="0" borderId="0"/>
    <xf numFmtId="0" fontId="1" fillId="0" borderId="0"/>
    <xf numFmtId="44" fontId="9" fillId="0" borderId="35" applyFill="0"/>
    <xf numFmtId="44" fontId="13" fillId="0" borderId="35" applyFill="0"/>
    <xf numFmtId="0" fontId="1" fillId="0" borderId="0"/>
    <xf numFmtId="0" fontId="1" fillId="0" borderId="0"/>
    <xf numFmtId="0" fontId="1" fillId="0" borderId="0"/>
    <xf numFmtId="0" fontId="1" fillId="0" borderId="0"/>
    <xf numFmtId="44" fontId="9" fillId="0" borderId="35" applyFill="0">
      <alignment horizontal="right"/>
    </xf>
    <xf numFmtId="44" fontId="8" fillId="0" borderId="35" applyFill="0">
      <alignment horizontal="right"/>
    </xf>
    <xf numFmtId="0" fontId="1" fillId="6" borderId="31" applyNumberFormat="0" applyFont="0" applyAlignment="0" applyProtection="0"/>
    <xf numFmtId="0" fontId="1" fillId="6" borderId="31" applyNumberFormat="0" applyFont="0" applyAlignment="0" applyProtection="0"/>
    <xf numFmtId="0" fontId="1" fillId="6" borderId="31" applyNumberFormat="0" applyFont="0" applyAlignment="0" applyProtection="0"/>
    <xf numFmtId="0" fontId="1" fillId="6" borderId="31" applyNumberFormat="0" applyFont="0" applyAlignment="0" applyProtection="0"/>
    <xf numFmtId="44" fontId="9" fillId="0" borderId="35" applyFill="0"/>
    <xf numFmtId="44" fontId="13" fillId="0" borderId="35" applyFill="0"/>
    <xf numFmtId="0" fontId="1" fillId="6" borderId="31" applyNumberFormat="0" applyFont="0" applyAlignment="0" applyProtection="0"/>
    <xf numFmtId="0" fontId="1" fillId="6" borderId="31" applyNumberFormat="0" applyFont="0" applyAlignment="0" applyProtection="0"/>
    <xf numFmtId="0" fontId="1" fillId="6" borderId="31" applyNumberFormat="0" applyFont="0" applyAlignment="0" applyProtection="0"/>
    <xf numFmtId="0" fontId="1" fillId="6" borderId="3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9" fillId="0" borderId="35" applyFill="0">
      <alignment horizontal="right"/>
    </xf>
    <xf numFmtId="44" fontId="8" fillId="0" borderId="35" applyFill="0">
      <alignment horizontal="right"/>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9" fillId="0" borderId="35" applyFill="0"/>
    <xf numFmtId="44" fontId="13" fillId="0" borderId="35" applyFill="0"/>
    <xf numFmtId="44" fontId="9" fillId="0" borderId="35" applyFill="0">
      <alignment horizontal="right"/>
    </xf>
    <xf numFmtId="44" fontId="8" fillId="0" borderId="35" applyFill="0">
      <alignment horizontal="right"/>
    </xf>
    <xf numFmtId="44" fontId="9" fillId="0" borderId="35" applyFill="0"/>
    <xf numFmtId="44" fontId="13" fillId="0" borderId="35" applyFill="0"/>
    <xf numFmtId="43" fontId="6" fillId="0" borderId="0" applyFont="0" applyFill="0" applyBorder="0" applyAlignment="0" applyProtection="0"/>
    <xf numFmtId="43" fontId="6" fillId="0" borderId="0" applyFont="0" applyFill="0" applyBorder="0" applyAlignment="0" applyProtection="0"/>
    <xf numFmtId="44" fontId="9" fillId="0" borderId="35" applyFill="0">
      <alignment horizontal="right"/>
    </xf>
    <xf numFmtId="44" fontId="8" fillId="0" borderId="35" applyFill="0">
      <alignment horizontal="right"/>
    </xf>
    <xf numFmtId="43" fontId="6" fillId="0" borderId="0" applyFont="0" applyFill="0" applyBorder="0" applyAlignment="0" applyProtection="0"/>
    <xf numFmtId="44" fontId="13" fillId="0" borderId="35" applyFill="0"/>
    <xf numFmtId="44" fontId="9" fillId="0" borderId="35" applyFill="0">
      <alignment horizontal="right"/>
    </xf>
    <xf numFmtId="44" fontId="9" fillId="0" borderId="35" applyFill="0">
      <alignment horizontal="right"/>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166" fontId="56" fillId="0" borderId="21" applyFill="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6" borderId="31" applyNumberFormat="0" applyFont="0" applyAlignment="0" applyProtection="0"/>
    <xf numFmtId="0" fontId="1" fillId="6" borderId="31" applyNumberFormat="0" applyFont="0" applyAlignment="0" applyProtection="0"/>
    <xf numFmtId="0" fontId="1" fillId="6" borderId="31" applyNumberFormat="0" applyFont="0" applyAlignment="0" applyProtection="0"/>
    <xf numFmtId="0" fontId="1" fillId="6" borderId="31" applyNumberFormat="0" applyFont="0" applyAlignment="0" applyProtection="0"/>
    <xf numFmtId="0" fontId="1" fillId="6" borderId="31" applyNumberFormat="0" applyFont="0" applyAlignment="0" applyProtection="0"/>
    <xf numFmtId="0" fontId="1" fillId="6" borderId="31" applyNumberFormat="0" applyFont="0" applyAlignment="0" applyProtection="0"/>
    <xf numFmtId="0" fontId="1" fillId="6" borderId="31" applyNumberFormat="0" applyFont="0" applyAlignment="0" applyProtection="0"/>
    <xf numFmtId="0" fontId="1" fillId="6" borderId="3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4" fontId="9" fillId="0" borderId="35" applyFill="0">
      <alignment horizontal="right"/>
    </xf>
    <xf numFmtId="44" fontId="8" fillId="0" borderId="35" applyFill="0">
      <alignment horizontal="right"/>
    </xf>
    <xf numFmtId="44" fontId="9" fillId="0" borderId="35" applyFill="0"/>
    <xf numFmtId="44" fontId="13" fillId="0" borderId="35" applyFill="0"/>
  </cellStyleXfs>
  <cellXfs count="488">
    <xf numFmtId="0" fontId="0" fillId="0" borderId="0" xfId="0"/>
    <xf numFmtId="0" fontId="10" fillId="0" borderId="0" xfId="0" applyFont="1" applyProtection="1">
      <protection locked="0"/>
    </xf>
    <xf numFmtId="167" fontId="19" fillId="0" borderId="0" xfId="7" applyNumberFormat="1" applyFont="1" applyFill="1" applyBorder="1" applyAlignment="1" applyProtection="1">
      <alignment horizontal="center"/>
      <protection locked="0"/>
    </xf>
    <xf numFmtId="167" fontId="19" fillId="0" borderId="0" xfId="7" applyNumberFormat="1" applyFont="1" applyFill="1" applyBorder="1" applyAlignment="1" applyProtection="1">
      <alignment horizontal="left"/>
      <protection locked="0"/>
    </xf>
    <xf numFmtId="0" fontId="18" fillId="0" borderId="0" xfId="0" applyFont="1" applyProtection="1">
      <protection locked="0"/>
    </xf>
    <xf numFmtId="0" fontId="15" fillId="0" borderId="0" xfId="0" applyFont="1" applyProtection="1">
      <protection locked="0"/>
    </xf>
    <xf numFmtId="0" fontId="8" fillId="0" borderId="0" xfId="0" applyFont="1" applyProtection="1">
      <protection locked="0"/>
    </xf>
    <xf numFmtId="0" fontId="9" fillId="0" borderId="0" xfId="0" applyFont="1" applyProtection="1">
      <protection locked="0"/>
    </xf>
    <xf numFmtId="0" fontId="16" fillId="0" borderId="0" xfId="0" applyFont="1" applyProtection="1">
      <protection locked="0"/>
    </xf>
    <xf numFmtId="14" fontId="11" fillId="0" borderId="0" xfId="0" applyNumberFormat="1" applyFont="1" applyAlignment="1" applyProtection="1">
      <alignment horizontal="left"/>
      <protection locked="0"/>
    </xf>
    <xf numFmtId="170" fontId="8" fillId="0" borderId="0" xfId="0" applyNumberFormat="1" applyFont="1" applyProtection="1">
      <protection locked="0"/>
    </xf>
    <xf numFmtId="0" fontId="19" fillId="0" borderId="0" xfId="0" applyFont="1" applyProtection="1">
      <protection locked="0"/>
    </xf>
    <xf numFmtId="0" fontId="8" fillId="3" borderId="0" xfId="0" applyFont="1" applyFill="1" applyAlignment="1" applyProtection="1">
      <alignment horizontal="left"/>
      <protection locked="0"/>
    </xf>
    <xf numFmtId="0" fontId="8" fillId="3" borderId="0" xfId="0" applyFont="1" applyFill="1" applyProtection="1">
      <protection locked="0"/>
    </xf>
    <xf numFmtId="0" fontId="19" fillId="3" borderId="0" xfId="0" applyFont="1" applyFill="1" applyProtection="1">
      <protection locked="0"/>
    </xf>
    <xf numFmtId="0" fontId="8" fillId="0" borderId="0" xfId="0" applyFont="1" applyAlignment="1" applyProtection="1">
      <alignment horizontal="center" vertical="center"/>
      <protection locked="0"/>
    </xf>
    <xf numFmtId="0" fontId="10" fillId="0" borderId="1" xfId="0" applyFont="1" applyBorder="1" applyProtection="1">
      <protection locked="0"/>
    </xf>
    <xf numFmtId="165" fontId="10" fillId="4" borderId="4" xfId="0" applyNumberFormat="1" applyFont="1" applyFill="1" applyBorder="1" applyProtection="1">
      <protection locked="0"/>
    </xf>
    <xf numFmtId="165" fontId="9" fillId="4" borderId="4" xfId="0" applyNumberFormat="1" applyFont="1" applyFill="1" applyBorder="1" applyProtection="1">
      <protection locked="0"/>
    </xf>
    <xf numFmtId="169" fontId="10" fillId="0" borderId="0" xfId="0" applyNumberFormat="1" applyFont="1" applyAlignment="1" applyProtection="1">
      <alignment horizontal="center"/>
      <protection locked="0"/>
    </xf>
    <xf numFmtId="0" fontId="10" fillId="0" borderId="8" xfId="0" applyFont="1" applyBorder="1" applyProtection="1">
      <protection locked="0"/>
    </xf>
    <xf numFmtId="1" fontId="10" fillId="0" borderId="0" xfId="0" applyNumberFormat="1" applyFont="1" applyAlignment="1" applyProtection="1">
      <alignment horizontal="center"/>
      <protection locked="0"/>
    </xf>
    <xf numFmtId="165" fontId="10" fillId="3" borderId="0" xfId="0" applyNumberFormat="1" applyFont="1" applyFill="1" applyProtection="1">
      <protection locked="0"/>
    </xf>
    <xf numFmtId="0" fontId="10" fillId="0" borderId="0" xfId="0" applyFont="1" applyAlignment="1" applyProtection="1">
      <alignment horizontal="left" indent="2"/>
      <protection locked="0"/>
    </xf>
    <xf numFmtId="165" fontId="10" fillId="4" borderId="4" xfId="0" applyNumberFormat="1" applyFont="1" applyFill="1" applyBorder="1" applyAlignment="1" applyProtection="1">
      <alignment horizontal="left" indent="2"/>
      <protection locked="0"/>
    </xf>
    <xf numFmtId="0" fontId="10" fillId="0" borderId="0" xfId="0" applyFont="1" applyAlignment="1" applyProtection="1">
      <alignment vertical="center"/>
      <protection locked="0"/>
    </xf>
    <xf numFmtId="165" fontId="10" fillId="0" borderId="0" xfId="0" applyNumberFormat="1" applyFont="1" applyProtection="1">
      <protection locked="0"/>
    </xf>
    <xf numFmtId="0" fontId="14" fillId="0" borderId="0" xfId="0" applyFont="1" applyProtection="1">
      <protection locked="0"/>
    </xf>
    <xf numFmtId="6" fontId="9" fillId="0" borderId="0" xfId="0" applyNumberFormat="1" applyFont="1" applyProtection="1">
      <protection locked="0"/>
    </xf>
    <xf numFmtId="0" fontId="11" fillId="0" borderId="0" xfId="0" applyFont="1" applyProtection="1">
      <protection locked="0"/>
    </xf>
    <xf numFmtId="0" fontId="11" fillId="3" borderId="0" xfId="0" applyFont="1" applyFill="1" applyProtection="1">
      <protection locked="0"/>
    </xf>
    <xf numFmtId="14" fontId="8" fillId="3" borderId="0" xfId="0" applyNumberFormat="1" applyFont="1" applyFill="1" applyAlignment="1" applyProtection="1">
      <alignment horizontal="left"/>
      <protection locked="0"/>
    </xf>
    <xf numFmtId="0" fontId="10" fillId="0" borderId="0" xfId="0" applyFont="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0" fillId="0" borderId="0" xfId="0" applyFont="1" applyAlignment="1" applyProtection="1">
      <alignment vertical="center" wrapText="1"/>
      <protection locked="0"/>
    </xf>
    <xf numFmtId="9" fontId="10" fillId="0" borderId="0" xfId="0" applyNumberFormat="1" applyFont="1" applyProtection="1">
      <protection locked="0"/>
    </xf>
    <xf numFmtId="0" fontId="9" fillId="3" borderId="0" xfId="0" applyFont="1" applyFill="1" applyProtection="1">
      <protection locked="0"/>
    </xf>
    <xf numFmtId="10" fontId="10" fillId="0" borderId="0" xfId="7" applyNumberFormat="1" applyFont="1" applyFill="1" applyBorder="1" applyProtection="1">
      <protection locked="0"/>
    </xf>
    <xf numFmtId="0" fontId="8" fillId="0" borderId="0" xfId="0" applyFont="1" applyAlignment="1" applyProtection="1">
      <alignment horizontal="left"/>
      <protection locked="0"/>
    </xf>
    <xf numFmtId="0" fontId="10" fillId="0" borderId="7" xfId="0" applyFont="1" applyBorder="1" applyAlignment="1" applyProtection="1">
      <alignment vertical="center"/>
      <protection locked="0"/>
    </xf>
    <xf numFmtId="6" fontId="10" fillId="0" borderId="8" xfId="0" applyNumberFormat="1" applyFont="1" applyBorder="1" applyProtection="1">
      <protection locked="0"/>
    </xf>
    <xf numFmtId="6" fontId="9" fillId="0" borderId="9" xfId="0" applyNumberFormat="1" applyFont="1" applyBorder="1" applyProtection="1">
      <protection locked="0"/>
    </xf>
    <xf numFmtId="0" fontId="9" fillId="0" borderId="7" xfId="0" applyFont="1" applyBorder="1" applyAlignment="1" applyProtection="1">
      <alignment horizontal="right" vertical="center"/>
      <protection locked="0"/>
    </xf>
    <xf numFmtId="0" fontId="9" fillId="0" borderId="7" xfId="0" applyFont="1" applyBorder="1" applyAlignment="1" applyProtection="1">
      <alignment vertical="center"/>
      <protection locked="0"/>
    </xf>
    <xf numFmtId="6" fontId="17" fillId="0" borderId="8" xfId="0" applyNumberFormat="1" applyFont="1" applyBorder="1" applyProtection="1">
      <protection locked="0"/>
    </xf>
    <xf numFmtId="6" fontId="20" fillId="0" borderId="9" xfId="0" applyNumberFormat="1" applyFont="1" applyBorder="1" applyProtection="1">
      <protection locked="0"/>
    </xf>
    <xf numFmtId="2" fontId="11" fillId="3" borderId="0" xfId="0" applyNumberFormat="1" applyFont="1" applyFill="1" applyAlignment="1" applyProtection="1">
      <alignment horizontal="left"/>
      <protection locked="0"/>
    </xf>
    <xf numFmtId="167" fontId="10" fillId="3" borderId="0" xfId="7" applyNumberFormat="1" applyFont="1" applyFill="1" applyBorder="1" applyAlignment="1" applyProtection="1">
      <alignment horizontal="center"/>
      <protection locked="0"/>
    </xf>
    <xf numFmtId="14" fontId="10" fillId="3" borderId="0" xfId="0" applyNumberFormat="1" applyFont="1" applyFill="1" applyAlignment="1" applyProtection="1">
      <alignment horizontal="left"/>
      <protection locked="0"/>
    </xf>
    <xf numFmtId="167" fontId="25" fillId="0" borderId="0" xfId="7" applyNumberFormat="1" applyFont="1" applyFill="1" applyBorder="1" applyAlignment="1" applyProtection="1">
      <alignment horizontal="center"/>
      <protection locked="0"/>
    </xf>
    <xf numFmtId="0" fontId="25" fillId="3" borderId="0" xfId="0" applyFont="1" applyFill="1" applyAlignment="1" applyProtection="1">
      <alignment horizontal="right"/>
      <protection locked="0"/>
    </xf>
    <xf numFmtId="14" fontId="25" fillId="3" borderId="0" xfId="0" applyNumberFormat="1" applyFont="1" applyFill="1" applyAlignment="1" applyProtection="1">
      <alignment horizontal="left"/>
      <protection locked="0"/>
    </xf>
    <xf numFmtId="6" fontId="10" fillId="5" borderId="8" xfId="0" applyNumberFormat="1" applyFont="1" applyFill="1" applyBorder="1" applyProtection="1">
      <protection locked="0"/>
    </xf>
    <xf numFmtId="0" fontId="10" fillId="5" borderId="8" xfId="0" applyFont="1" applyFill="1" applyBorder="1" applyProtection="1">
      <protection locked="0"/>
    </xf>
    <xf numFmtId="0" fontId="13" fillId="0" borderId="0" xfId="0" applyFont="1" applyProtection="1">
      <protection locked="0"/>
    </xf>
    <xf numFmtId="165" fontId="10" fillId="0" borderId="0" xfId="0" applyNumberFormat="1" applyFont="1" applyAlignment="1" applyProtection="1">
      <alignment horizontal="center"/>
      <protection locked="0"/>
    </xf>
    <xf numFmtId="167" fontId="10" fillId="3" borderId="8" xfId="0" applyNumberFormat="1" applyFont="1" applyFill="1" applyBorder="1" applyAlignment="1" applyProtection="1">
      <alignment horizontal="right"/>
      <protection locked="0"/>
    </xf>
    <xf numFmtId="165" fontId="10" fillId="5" borderId="4" xfId="0" applyNumberFormat="1" applyFont="1" applyFill="1" applyBorder="1" applyProtection="1">
      <protection locked="0"/>
    </xf>
    <xf numFmtId="172" fontId="10" fillId="0" borderId="0" xfId="2" applyNumberFormat="1" applyFont="1" applyProtection="1">
      <protection locked="0"/>
    </xf>
    <xf numFmtId="171" fontId="10" fillId="0" borderId="0" xfId="2" applyNumberFormat="1" applyFont="1" applyProtection="1">
      <protection locked="0"/>
    </xf>
    <xf numFmtId="13" fontId="10" fillId="0" borderId="8" xfId="0" applyNumberFormat="1" applyFont="1" applyBorder="1" applyProtection="1">
      <protection locked="0"/>
    </xf>
    <xf numFmtId="44" fontId="10" fillId="0" borderId="8" xfId="2" applyFont="1" applyBorder="1" applyProtection="1">
      <protection locked="0"/>
    </xf>
    <xf numFmtId="173" fontId="10" fillId="0" borderId="0" xfId="7" applyNumberFormat="1" applyFont="1" applyProtection="1">
      <protection locked="0"/>
    </xf>
    <xf numFmtId="165" fontId="7" fillId="0" borderId="0" xfId="2" applyNumberFormat="1" applyFont="1" applyFill="1" applyBorder="1" applyAlignment="1" applyProtection="1">
      <alignment horizontal="right"/>
      <protection locked="0"/>
    </xf>
    <xf numFmtId="0" fontId="7" fillId="0" borderId="0" xfId="0" applyFont="1" applyProtection="1">
      <protection locked="0"/>
    </xf>
    <xf numFmtId="165" fontId="7" fillId="0" borderId="0" xfId="0" applyNumberFormat="1" applyFont="1" applyProtection="1">
      <protection locked="0"/>
    </xf>
    <xf numFmtId="165" fontId="28" fillId="0" borderId="0" xfId="0" applyNumberFormat="1" applyFont="1" applyProtection="1">
      <protection locked="0"/>
    </xf>
    <xf numFmtId="0" fontId="7" fillId="0" borderId="0" xfId="0" applyFont="1" applyAlignment="1" applyProtection="1">
      <alignment horizontal="left" indent="2"/>
      <protection locked="0"/>
    </xf>
    <xf numFmtId="0" fontId="28" fillId="0" borderId="0" xfId="0" applyFont="1" applyProtection="1">
      <protection locked="0"/>
    </xf>
    <xf numFmtId="165" fontId="10" fillId="0" borderId="6" xfId="0" applyNumberFormat="1" applyFont="1" applyBorder="1" applyProtection="1">
      <protection locked="0"/>
    </xf>
    <xf numFmtId="165" fontId="9" fillId="0" borderId="6" xfId="0" applyNumberFormat="1" applyFont="1" applyBorder="1" applyProtection="1">
      <protection locked="0"/>
    </xf>
    <xf numFmtId="165" fontId="10" fillId="0" borderId="6" xfId="0" applyNumberFormat="1" applyFont="1" applyBorder="1" applyAlignment="1" applyProtection="1">
      <alignment horizontal="left" indent="2"/>
      <protection locked="0"/>
    </xf>
    <xf numFmtId="171" fontId="9" fillId="4" borderId="4" xfId="2" applyNumberFormat="1" applyFont="1" applyFill="1" applyBorder="1" applyProtection="1">
      <protection locked="0"/>
    </xf>
    <xf numFmtId="10" fontId="10" fillId="0" borderId="0" xfId="7" applyNumberFormat="1" applyFont="1" applyProtection="1">
      <protection locked="0"/>
    </xf>
    <xf numFmtId="0" fontId="10" fillId="0" borderId="3" xfId="0" applyFont="1" applyBorder="1" applyProtection="1">
      <protection locked="0"/>
    </xf>
    <xf numFmtId="171" fontId="9" fillId="4" borderId="22" xfId="2" applyNumberFormat="1" applyFont="1" applyFill="1" applyBorder="1" applyProtection="1">
      <protection locked="0"/>
    </xf>
    <xf numFmtId="0" fontId="10" fillId="0" borderId="10" xfId="0" applyFont="1" applyBorder="1" applyProtection="1">
      <protection locked="0"/>
    </xf>
    <xf numFmtId="0" fontId="6" fillId="0" borderId="0" xfId="19" applyAlignment="1">
      <alignment horizontal="left" vertical="top"/>
    </xf>
    <xf numFmtId="0" fontId="6" fillId="3" borderId="0" xfId="19" applyFill="1"/>
    <xf numFmtId="0" fontId="6" fillId="0" borderId="0" xfId="19"/>
    <xf numFmtId="0" fontId="6" fillId="3" borderId="0" xfId="19" applyFill="1" applyAlignment="1">
      <alignment horizontal="left" vertical="top"/>
    </xf>
    <xf numFmtId="0" fontId="33" fillId="3" borderId="0" xfId="19" applyFont="1" applyFill="1" applyAlignment="1">
      <alignment horizontal="left" vertical="top"/>
    </xf>
    <xf numFmtId="0" fontId="6" fillId="0" borderId="0" xfId="0" applyFont="1"/>
    <xf numFmtId="0" fontId="6" fillId="0" borderId="0" xfId="19" applyAlignment="1">
      <alignment vertical="top" wrapText="1"/>
    </xf>
    <xf numFmtId="0" fontId="10" fillId="3" borderId="0" xfId="19" applyFont="1" applyFill="1"/>
    <xf numFmtId="0" fontId="10" fillId="0" borderId="0" xfId="19" applyFont="1"/>
    <xf numFmtId="0" fontId="6" fillId="0" borderId="0" xfId="0" applyFont="1" applyAlignment="1">
      <alignment horizontal="left"/>
    </xf>
    <xf numFmtId="0" fontId="13" fillId="3" borderId="0" xfId="0" applyFont="1" applyFill="1"/>
    <xf numFmtId="0" fontId="6" fillId="3" borderId="0" xfId="0" applyFont="1" applyFill="1"/>
    <xf numFmtId="0" fontId="10" fillId="3" borderId="0" xfId="19" applyFont="1" applyFill="1" applyAlignment="1">
      <alignment horizontal="left" vertical="top"/>
    </xf>
    <xf numFmtId="0" fontId="6" fillId="0" borderId="0" xfId="0" applyFont="1" applyAlignment="1">
      <alignment horizontal="left" indent="1"/>
    </xf>
    <xf numFmtId="0" fontId="13" fillId="0" borderId="0" xfId="19" applyFont="1"/>
    <xf numFmtId="0" fontId="13" fillId="0" borderId="0" xfId="0" applyFont="1" applyAlignment="1">
      <alignment vertical="center" wrapText="1"/>
    </xf>
    <xf numFmtId="0" fontId="13" fillId="3" borderId="0" xfId="19" applyFont="1" applyFill="1" applyAlignment="1">
      <alignment horizontal="left" vertical="center" wrapText="1"/>
    </xf>
    <xf numFmtId="0" fontId="6" fillId="0" borderId="0" xfId="0" applyFont="1" applyAlignment="1">
      <alignment wrapText="1"/>
    </xf>
    <xf numFmtId="0" fontId="6" fillId="3" borderId="0" xfId="0" applyFont="1" applyFill="1" applyAlignment="1">
      <alignment horizontal="left" vertical="top" wrapText="1"/>
    </xf>
    <xf numFmtId="0" fontId="36" fillId="3" borderId="0" xfId="0" applyFont="1" applyFill="1" applyAlignment="1">
      <alignment vertical="top" wrapText="1"/>
    </xf>
    <xf numFmtId="9" fontId="10" fillId="5" borderId="8" xfId="7" applyFont="1" applyFill="1" applyBorder="1" applyProtection="1">
      <protection locked="0"/>
    </xf>
    <xf numFmtId="171" fontId="37" fillId="0" borderId="0" xfId="2" applyNumberFormat="1" applyFont="1" applyProtection="1">
      <protection locked="0"/>
    </xf>
    <xf numFmtId="165" fontId="10" fillId="0" borderId="0" xfId="2" applyNumberFormat="1" applyFont="1" applyBorder="1" applyAlignment="1" applyProtection="1">
      <alignment horizontal="center"/>
      <protection locked="0"/>
    </xf>
    <xf numFmtId="171" fontId="37" fillId="0" borderId="0" xfId="0" applyNumberFormat="1" applyFont="1" applyProtection="1">
      <protection locked="0"/>
    </xf>
    <xf numFmtId="0" fontId="10" fillId="4" borderId="0" xfId="0" applyFont="1" applyFill="1" applyProtection="1">
      <protection locked="0"/>
    </xf>
    <xf numFmtId="0" fontId="38" fillId="4" borderId="0" xfId="32" applyFont="1" applyFill="1" applyAlignment="1" applyProtection="1">
      <alignment horizontal="left" indent="1"/>
      <protection locked="0"/>
    </xf>
    <xf numFmtId="0" fontId="13" fillId="0" borderId="0" xfId="19" applyFont="1" applyAlignment="1">
      <alignment vertical="center" wrapText="1"/>
    </xf>
    <xf numFmtId="0" fontId="38" fillId="4" borderId="0" xfId="32" applyFont="1" applyFill="1" applyProtection="1">
      <protection locked="0"/>
    </xf>
    <xf numFmtId="0" fontId="6" fillId="0" borderId="0" xfId="0" applyFont="1" applyAlignment="1">
      <alignment horizontal="left" vertical="center" indent="1"/>
    </xf>
    <xf numFmtId="0" fontId="6" fillId="3" borderId="0" xfId="0" applyFont="1" applyFill="1" applyAlignment="1">
      <alignment vertical="top" wrapText="1"/>
    </xf>
    <xf numFmtId="0" fontId="6" fillId="3" borderId="0" xfId="0" applyFont="1" applyFill="1" applyAlignment="1">
      <alignment vertical="top"/>
    </xf>
    <xf numFmtId="165" fontId="10" fillId="0" borderId="26" xfId="0" applyNumberFormat="1" applyFont="1" applyBorder="1" applyProtection="1">
      <protection locked="0"/>
    </xf>
    <xf numFmtId="0" fontId="10" fillId="0" borderId="34" xfId="0" applyFont="1" applyBorder="1" applyProtection="1">
      <protection locked="0"/>
    </xf>
    <xf numFmtId="0" fontId="9" fillId="4" borderId="35" xfId="0" applyFont="1" applyFill="1" applyBorder="1" applyProtection="1">
      <protection locked="0"/>
    </xf>
    <xf numFmtId="0" fontId="9" fillId="4" borderId="37" xfId="0" applyFont="1" applyFill="1" applyBorder="1" applyProtection="1">
      <protection locked="0"/>
    </xf>
    <xf numFmtId="0" fontId="25" fillId="0" borderId="0" xfId="0" applyFont="1" applyAlignment="1" applyProtection="1">
      <alignment horizontal="right"/>
      <protection locked="0"/>
    </xf>
    <xf numFmtId="0" fontId="10" fillId="5" borderId="3" xfId="0" applyFont="1" applyFill="1" applyBorder="1" applyAlignment="1" applyProtection="1">
      <alignment horizontal="left" vertical="center" indent="1"/>
      <protection locked="0"/>
    </xf>
    <xf numFmtId="0" fontId="9" fillId="0" borderId="3" xfId="0" applyFont="1" applyBorder="1" applyAlignment="1" applyProtection="1">
      <alignment horizontal="left" indent="1"/>
      <protection locked="0"/>
    </xf>
    <xf numFmtId="0" fontId="9" fillId="4" borderId="50" xfId="0" applyFont="1" applyFill="1" applyBorder="1" applyAlignment="1" applyProtection="1">
      <alignment vertical="center"/>
      <protection locked="0"/>
    </xf>
    <xf numFmtId="0" fontId="9" fillId="4" borderId="34" xfId="0" applyFont="1" applyFill="1" applyBorder="1" applyProtection="1">
      <protection locked="0"/>
    </xf>
    <xf numFmtId="0" fontId="10" fillId="0" borderId="3" xfId="0" applyFont="1" applyBorder="1" applyAlignment="1" applyProtection="1">
      <alignment horizontal="left" vertical="center" indent="1"/>
      <protection locked="0"/>
    </xf>
    <xf numFmtId="0" fontId="10" fillId="0" borderId="3" xfId="0" applyFont="1" applyBorder="1" applyAlignment="1" applyProtection="1">
      <alignment horizontal="left" indent="1"/>
      <protection locked="0"/>
    </xf>
    <xf numFmtId="0" fontId="10" fillId="0" borderId="3" xfId="32" applyFont="1" applyBorder="1" applyAlignment="1" applyProtection="1">
      <alignment horizontal="left" indent="1"/>
      <protection locked="0"/>
    </xf>
    <xf numFmtId="0" fontId="10" fillId="5" borderId="3" xfId="0" applyFont="1" applyFill="1" applyBorder="1" applyAlignment="1" applyProtection="1">
      <alignment horizontal="left" indent="2"/>
      <protection locked="0"/>
    </xf>
    <xf numFmtId="0" fontId="10" fillId="5" borderId="3" xfId="0" applyFont="1" applyFill="1" applyBorder="1" applyAlignment="1" applyProtection="1">
      <alignment horizontal="center"/>
      <protection locked="0"/>
    </xf>
    <xf numFmtId="0" fontId="10" fillId="3" borderId="3" xfId="0" applyFont="1" applyFill="1" applyBorder="1" applyAlignment="1" applyProtection="1">
      <alignment horizontal="left" vertical="center" indent="1"/>
      <protection locked="0"/>
    </xf>
    <xf numFmtId="0" fontId="6" fillId="0" borderId="0" xfId="0" applyFont="1" applyAlignment="1">
      <alignment horizontal="left" wrapText="1"/>
    </xf>
    <xf numFmtId="0" fontId="13" fillId="3" borderId="0" xfId="0" applyFont="1" applyFill="1" applyProtection="1">
      <protection locked="0"/>
    </xf>
    <xf numFmtId="14" fontId="13" fillId="3" borderId="0" xfId="0" applyNumberFormat="1" applyFont="1" applyFill="1" applyAlignment="1" applyProtection="1">
      <alignment horizontal="left"/>
      <protection locked="0"/>
    </xf>
    <xf numFmtId="9" fontId="131" fillId="3" borderId="0" xfId="7" applyFont="1" applyFill="1" applyBorder="1" applyProtection="1">
      <protection locked="0"/>
    </xf>
    <xf numFmtId="9" fontId="132" fillId="0" borderId="9" xfId="7" applyFont="1" applyFill="1" applyBorder="1" applyProtection="1">
      <protection locked="0"/>
    </xf>
    <xf numFmtId="6" fontId="9" fillId="0" borderId="57" xfId="0" applyNumberFormat="1" applyFont="1" applyBorder="1" applyProtection="1">
      <protection locked="0"/>
    </xf>
    <xf numFmtId="0" fontId="10" fillId="0" borderId="57" xfId="0" applyFont="1" applyBorder="1" applyProtection="1">
      <protection locked="0"/>
    </xf>
    <xf numFmtId="0" fontId="38" fillId="0" borderId="0" xfId="32" applyFont="1" applyAlignment="1" applyProtection="1">
      <alignment horizontal="left" indent="1"/>
      <protection locked="0"/>
    </xf>
    <xf numFmtId="9" fontId="38" fillId="0" borderId="0" xfId="7" applyFont="1" applyFill="1" applyBorder="1" applyAlignment="1" applyProtection="1">
      <alignment horizontal="right"/>
      <protection locked="0"/>
    </xf>
    <xf numFmtId="0" fontId="6" fillId="0" borderId="0" xfId="32"/>
    <xf numFmtId="0" fontId="38" fillId="0" borderId="0" xfId="32" applyFont="1" applyAlignment="1" applyProtection="1">
      <alignment horizontal="right"/>
      <protection locked="0"/>
    </xf>
    <xf numFmtId="9" fontId="38" fillId="0" borderId="0" xfId="7" applyFont="1" applyFill="1" applyBorder="1" applyProtection="1">
      <protection locked="0"/>
    </xf>
    <xf numFmtId="0" fontId="37" fillId="0" borderId="0" xfId="0" applyFont="1" applyProtection="1">
      <protection locked="0"/>
    </xf>
    <xf numFmtId="165" fontId="37" fillId="0" borderId="0" xfId="2" applyNumberFormat="1" applyFont="1" applyFill="1" applyBorder="1" applyProtection="1">
      <protection locked="0"/>
    </xf>
    <xf numFmtId="168" fontId="6" fillId="0" borderId="0" xfId="1" applyNumberFormat="1" applyFont="1"/>
    <xf numFmtId="43" fontId="6" fillId="0" borderId="0" xfId="1" applyFont="1"/>
    <xf numFmtId="6" fontId="10" fillId="0" borderId="1" xfId="0" applyNumberFormat="1" applyFont="1" applyBorder="1" applyProtection="1">
      <protection locked="0"/>
    </xf>
    <xf numFmtId="6" fontId="10" fillId="0" borderId="0" xfId="0" applyNumberFormat="1" applyFont="1" applyProtection="1">
      <protection locked="0"/>
    </xf>
    <xf numFmtId="0" fontId="7" fillId="0" borderId="0" xfId="0" applyFont="1" applyAlignment="1" applyProtection="1">
      <alignment wrapText="1"/>
      <protection locked="0"/>
    </xf>
    <xf numFmtId="0" fontId="12" fillId="0" borderId="0" xfId="0" applyFont="1" applyAlignment="1" applyProtection="1">
      <alignment wrapText="1"/>
      <protection locked="0"/>
    </xf>
    <xf numFmtId="165" fontId="10" fillId="0" borderId="35" xfId="0" applyNumberFormat="1" applyFont="1" applyBorder="1" applyAlignment="1" applyProtection="1">
      <alignment horizontal="center"/>
      <protection locked="0"/>
    </xf>
    <xf numFmtId="0" fontId="10" fillId="5" borderId="8" xfId="0" applyFont="1" applyFill="1" applyBorder="1" applyAlignment="1" applyProtection="1">
      <alignment horizontal="left" indent="1"/>
      <protection locked="0"/>
    </xf>
    <xf numFmtId="0" fontId="10" fillId="0" borderId="37" xfId="0" applyFont="1" applyBorder="1" applyAlignment="1" applyProtection="1">
      <alignment horizontal="left" indent="1"/>
      <protection locked="0"/>
    </xf>
    <xf numFmtId="6" fontId="10" fillId="5" borderId="57" xfId="0" applyNumberFormat="1" applyFont="1" applyFill="1" applyBorder="1" applyProtection="1">
      <protection locked="0"/>
    </xf>
    <xf numFmtId="165" fontId="10" fillId="0" borderId="21" xfId="2" applyNumberFormat="1" applyFont="1" applyBorder="1" applyAlignment="1" applyProtection="1">
      <alignment horizontal="center"/>
      <protection locked="0"/>
    </xf>
    <xf numFmtId="6" fontId="10" fillId="5" borderId="37" xfId="0" applyNumberFormat="1" applyFont="1" applyFill="1" applyBorder="1" applyProtection="1">
      <protection locked="0"/>
    </xf>
    <xf numFmtId="6" fontId="10" fillId="0" borderId="34" xfId="0" applyNumberFormat="1" applyFont="1" applyBorder="1" applyProtection="1">
      <protection locked="0"/>
    </xf>
    <xf numFmtId="1" fontId="10" fillId="0" borderId="0" xfId="0" applyNumberFormat="1" applyFont="1" applyAlignment="1" applyProtection="1">
      <alignment horizontal="right" vertical="center"/>
      <protection locked="0"/>
    </xf>
    <xf numFmtId="1" fontId="10" fillId="0" borderId="35" xfId="0" applyNumberFormat="1" applyFont="1" applyBorder="1" applyAlignment="1" applyProtection="1">
      <alignment horizontal="right" vertical="center"/>
      <protection locked="0"/>
    </xf>
    <xf numFmtId="0" fontId="9" fillId="4" borderId="29" xfId="0" applyFont="1" applyFill="1" applyBorder="1" applyProtection="1">
      <protection locked="0"/>
    </xf>
    <xf numFmtId="0" fontId="9" fillId="4" borderId="33" xfId="0" applyFont="1" applyFill="1" applyBorder="1" applyProtection="1">
      <protection locked="0"/>
    </xf>
    <xf numFmtId="10" fontId="10" fillId="0" borderId="8" xfId="0" applyNumberFormat="1" applyFont="1" applyBorder="1" applyAlignment="1" applyProtection="1">
      <alignment horizontal="right"/>
      <protection locked="0"/>
    </xf>
    <xf numFmtId="191" fontId="11" fillId="0" borderId="0" xfId="0" applyNumberFormat="1" applyFont="1" applyProtection="1">
      <protection locked="0"/>
    </xf>
    <xf numFmtId="191" fontId="8" fillId="0" borderId="0" xfId="0" applyNumberFormat="1" applyFont="1" applyProtection="1">
      <protection locked="0"/>
    </xf>
    <xf numFmtId="0" fontId="43" fillId="0" borderId="0" xfId="0" applyFont="1" applyProtection="1">
      <protection locked="0"/>
    </xf>
    <xf numFmtId="0" fontId="43" fillId="3" borderId="0" xfId="0" applyFont="1" applyFill="1" applyProtection="1">
      <protection locked="0"/>
    </xf>
    <xf numFmtId="0" fontId="24" fillId="0" borderId="0" xfId="0" applyFont="1" applyAlignment="1" applyProtection="1">
      <alignment horizontal="left" vertical="center"/>
      <protection locked="0"/>
    </xf>
    <xf numFmtId="0" fontId="44" fillId="0" borderId="0" xfId="0" applyFont="1" applyAlignment="1" applyProtection="1">
      <alignment wrapText="1"/>
      <protection locked="0"/>
    </xf>
    <xf numFmtId="0" fontId="10" fillId="0" borderId="32" xfId="0" applyFont="1" applyBorder="1" applyProtection="1">
      <protection locked="0"/>
    </xf>
    <xf numFmtId="0" fontId="9" fillId="0" borderId="32" xfId="0" applyFont="1" applyBorder="1" applyProtection="1">
      <protection locked="0"/>
    </xf>
    <xf numFmtId="0" fontId="13" fillId="0" borderId="32" xfId="0" applyFont="1" applyBorder="1" applyProtection="1">
      <protection locked="0"/>
    </xf>
    <xf numFmtId="0" fontId="6" fillId="5" borderId="0" xfId="0" applyFont="1" applyFill="1" applyAlignment="1" applyProtection="1">
      <alignment wrapText="1"/>
      <protection locked="0"/>
    </xf>
    <xf numFmtId="0" fontId="10" fillId="3" borderId="0" xfId="0" applyFont="1" applyFill="1" applyProtection="1">
      <protection locked="0"/>
    </xf>
    <xf numFmtId="171" fontId="9" fillId="4" borderId="35" xfId="2" applyNumberFormat="1" applyFont="1" applyFill="1" applyBorder="1" applyProtection="1">
      <protection locked="0"/>
    </xf>
    <xf numFmtId="0" fontId="13" fillId="43" borderId="33" xfId="0" applyFont="1" applyFill="1" applyBorder="1" applyAlignment="1" applyProtection="1">
      <alignment horizontal="left" vertical="center" wrapText="1"/>
      <protection locked="0"/>
    </xf>
    <xf numFmtId="0" fontId="13" fillId="43" borderId="32" xfId="0" applyFont="1" applyFill="1" applyBorder="1" applyAlignment="1" applyProtection="1">
      <alignment horizontal="center" vertical="center" wrapText="1"/>
      <protection locked="0"/>
    </xf>
    <xf numFmtId="0" fontId="13" fillId="43" borderId="33" xfId="0" applyFont="1" applyFill="1" applyBorder="1" applyAlignment="1" applyProtection="1">
      <alignment horizontal="center" vertical="center" wrapText="1"/>
      <protection locked="0"/>
    </xf>
    <xf numFmtId="0" fontId="13" fillId="43" borderId="29" xfId="0" applyFont="1" applyFill="1" applyBorder="1" applyAlignment="1" applyProtection="1">
      <alignment horizontal="center" vertical="center"/>
      <protection locked="0"/>
    </xf>
    <xf numFmtId="0" fontId="29" fillId="0" borderId="0" xfId="0" applyFont="1" applyAlignment="1" applyProtection="1">
      <alignment horizontal="center" vertical="center" wrapText="1"/>
      <protection locked="0"/>
    </xf>
    <xf numFmtId="0" fontId="23" fillId="44" borderId="32" xfId="0" applyFont="1" applyFill="1" applyBorder="1" applyAlignment="1" applyProtection="1">
      <alignment horizontal="center" vertical="center" wrapText="1"/>
      <protection locked="0"/>
    </xf>
    <xf numFmtId="0" fontId="31" fillId="44" borderId="0" xfId="19" applyFont="1" applyFill="1" applyAlignment="1">
      <alignment horizontal="left" vertical="top"/>
    </xf>
    <xf numFmtId="0" fontId="31" fillId="44" borderId="0" xfId="19" applyFont="1" applyFill="1" applyAlignment="1">
      <alignment horizontal="left"/>
    </xf>
    <xf numFmtId="0" fontId="6" fillId="44" borderId="0" xfId="19" applyFill="1" applyAlignment="1">
      <alignment horizontal="left"/>
    </xf>
    <xf numFmtId="0" fontId="6" fillId="44" borderId="0" xfId="19" applyFill="1"/>
    <xf numFmtId="0" fontId="9" fillId="43" borderId="7" xfId="0" applyFont="1" applyFill="1" applyBorder="1" applyAlignment="1" applyProtection="1">
      <alignment horizontal="left" vertical="center"/>
      <protection locked="0"/>
    </xf>
    <xf numFmtId="6" fontId="9" fillId="43" borderId="8" xfId="0" applyNumberFormat="1" applyFont="1" applyFill="1" applyBorder="1" applyProtection="1">
      <protection locked="0"/>
    </xf>
    <xf numFmtId="6" fontId="9" fillId="43" borderId="9" xfId="0" applyNumberFormat="1" applyFont="1" applyFill="1" applyBorder="1" applyProtection="1">
      <protection locked="0"/>
    </xf>
    <xf numFmtId="0" fontId="9" fillId="43" borderId="11" xfId="0" applyFont="1" applyFill="1" applyBorder="1" applyAlignment="1" applyProtection="1">
      <alignment horizontal="left" vertical="center"/>
      <protection locked="0"/>
    </xf>
    <xf numFmtId="6" fontId="9" fillId="43" borderId="12" xfId="0" applyNumberFormat="1" applyFont="1" applyFill="1" applyBorder="1" applyProtection="1">
      <protection locked="0"/>
    </xf>
    <xf numFmtId="6" fontId="9" fillId="43" borderId="27" xfId="0" applyNumberFormat="1" applyFont="1" applyFill="1" applyBorder="1" applyProtection="1">
      <protection locked="0"/>
    </xf>
    <xf numFmtId="6" fontId="9" fillId="43" borderId="25" xfId="0" applyNumberFormat="1" applyFont="1" applyFill="1" applyBorder="1" applyProtection="1">
      <protection locked="0"/>
    </xf>
    <xf numFmtId="0" fontId="13" fillId="43" borderId="58" xfId="0" applyFont="1" applyFill="1" applyBorder="1" applyAlignment="1" applyProtection="1">
      <alignment horizontal="center" vertical="center"/>
      <protection locked="0"/>
    </xf>
    <xf numFmtId="0" fontId="13" fillId="43" borderId="53" xfId="0" applyFont="1" applyFill="1" applyBorder="1" applyAlignment="1" applyProtection="1">
      <alignment horizontal="center" vertical="center"/>
      <protection locked="0"/>
    </xf>
    <xf numFmtId="0" fontId="13" fillId="43" borderId="60" xfId="0" applyFont="1" applyFill="1" applyBorder="1" applyAlignment="1" applyProtection="1">
      <alignment horizontal="center" vertical="center"/>
      <protection locked="0"/>
    </xf>
    <xf numFmtId="0" fontId="13" fillId="43" borderId="52" xfId="0" applyFont="1" applyFill="1" applyBorder="1" applyAlignment="1" applyProtection="1">
      <alignment horizontal="left" vertical="center" wrapText="1"/>
      <protection locked="0"/>
    </xf>
    <xf numFmtId="0" fontId="13" fillId="43" borderId="32" xfId="0" applyFont="1" applyFill="1" applyBorder="1" applyAlignment="1" applyProtection="1">
      <alignment horizontal="center"/>
      <protection locked="0"/>
    </xf>
    <xf numFmtId="0" fontId="13" fillId="43" borderId="54" xfId="0" applyFont="1" applyFill="1" applyBorder="1" applyAlignment="1" applyProtection="1">
      <alignment horizontal="left" vertical="center"/>
      <protection locked="0"/>
    </xf>
    <xf numFmtId="0" fontId="13" fillId="43" borderId="29" xfId="0" applyFont="1" applyFill="1" applyBorder="1" applyAlignment="1" applyProtection="1">
      <alignment horizontal="center"/>
      <protection locked="0"/>
    </xf>
    <xf numFmtId="0" fontId="13" fillId="43" borderId="59" xfId="8" applyFont="1" applyFill="1" applyBorder="1" applyAlignment="1" applyProtection="1">
      <alignment horizontal="left" vertical="center"/>
      <protection locked="0"/>
    </xf>
    <xf numFmtId="0" fontId="13" fillId="43" borderId="59" xfId="0" applyFont="1" applyFill="1" applyBorder="1" applyAlignment="1" applyProtection="1">
      <alignment horizontal="left" vertical="center"/>
      <protection locked="0"/>
    </xf>
    <xf numFmtId="0" fontId="13" fillId="43" borderId="52" xfId="0" applyFont="1" applyFill="1" applyBorder="1" applyAlignment="1" applyProtection="1">
      <alignment horizontal="left" vertical="center"/>
      <protection locked="0"/>
    </xf>
    <xf numFmtId="0" fontId="13" fillId="43" borderId="33" xfId="0" applyFont="1" applyFill="1" applyBorder="1" applyAlignment="1" applyProtection="1">
      <alignment horizontal="center"/>
      <protection locked="0"/>
    </xf>
    <xf numFmtId="0" fontId="13" fillId="43" borderId="13" xfId="0" applyFont="1" applyFill="1" applyBorder="1" applyAlignment="1" applyProtection="1">
      <alignment horizontal="left" vertical="center"/>
      <protection locked="0"/>
    </xf>
    <xf numFmtId="0" fontId="13" fillId="43" borderId="14" xfId="0" applyFont="1" applyFill="1" applyBorder="1" applyProtection="1">
      <protection locked="0"/>
    </xf>
    <xf numFmtId="0" fontId="13" fillId="43" borderId="17" xfId="0" applyFont="1" applyFill="1" applyBorder="1" applyProtection="1">
      <protection locked="0"/>
    </xf>
    <xf numFmtId="171" fontId="13" fillId="43" borderId="15" xfId="0" applyNumberFormat="1" applyFont="1" applyFill="1" applyBorder="1" applyProtection="1">
      <protection locked="0"/>
    </xf>
    <xf numFmtId="171" fontId="13" fillId="43" borderId="16" xfId="2" applyNumberFormat="1" applyFont="1" applyFill="1" applyBorder="1" applyAlignment="1" applyProtection="1">
      <alignment horizontal="left" indent="2"/>
      <protection locked="0"/>
    </xf>
    <xf numFmtId="171" fontId="13" fillId="43" borderId="18" xfId="2" applyNumberFormat="1" applyFont="1" applyFill="1" applyBorder="1" applyAlignment="1" applyProtection="1">
      <alignment horizontal="left" indent="2"/>
      <protection locked="0"/>
    </xf>
    <xf numFmtId="171" fontId="13" fillId="43" borderId="19" xfId="2" applyNumberFormat="1" applyFont="1" applyFill="1" applyBorder="1" applyAlignment="1" applyProtection="1">
      <alignment horizontal="left" indent="2"/>
      <protection locked="0"/>
    </xf>
    <xf numFmtId="0" fontId="9" fillId="4" borderId="50" xfId="0" applyFont="1" applyFill="1" applyBorder="1" applyProtection="1">
      <protection locked="0"/>
    </xf>
    <xf numFmtId="0" fontId="13" fillId="43" borderId="32" xfId="0" applyFont="1" applyFill="1" applyBorder="1" applyAlignment="1" applyProtection="1">
      <alignment horizontal="center" vertical="center"/>
      <protection locked="0"/>
    </xf>
    <xf numFmtId="0" fontId="13" fillId="43" borderId="21" xfId="0" applyFont="1" applyFill="1" applyBorder="1" applyAlignment="1" applyProtection="1">
      <alignment horizontal="center" vertical="center" wrapText="1"/>
      <protection locked="0"/>
    </xf>
    <xf numFmtId="171" fontId="28" fillId="0" borderId="0" xfId="0" applyNumberFormat="1" applyFont="1" applyAlignment="1" applyProtection="1">
      <alignment horizontal="left" vertical="center" wrapText="1"/>
      <protection locked="0"/>
    </xf>
    <xf numFmtId="0" fontId="12" fillId="0" borderId="0" xfId="0" applyFont="1" applyAlignment="1" applyProtection="1">
      <alignment vertical="center" wrapText="1"/>
      <protection locked="0"/>
    </xf>
    <xf numFmtId="0" fontId="7" fillId="0" borderId="0" xfId="0" applyFont="1" applyAlignment="1" applyProtection="1">
      <alignment vertical="center"/>
      <protection locked="0"/>
    </xf>
    <xf numFmtId="0" fontId="12" fillId="0" borderId="0" xfId="0" applyFont="1" applyAlignment="1" applyProtection="1">
      <alignment vertical="center"/>
      <protection locked="0"/>
    </xf>
    <xf numFmtId="0" fontId="13" fillId="43" borderId="57" xfId="8" applyFont="1" applyFill="1" applyBorder="1" applyAlignment="1" applyProtection="1">
      <alignment horizontal="center" vertical="center"/>
      <protection locked="0"/>
    </xf>
    <xf numFmtId="0" fontId="13" fillId="43" borderId="21" xfId="0" applyFont="1" applyFill="1" applyBorder="1" applyAlignment="1" applyProtection="1">
      <alignment horizontal="center" vertical="center"/>
      <protection locked="0"/>
    </xf>
    <xf numFmtId="0" fontId="28" fillId="0" borderId="0" xfId="8" applyFont="1" applyAlignment="1" applyProtection="1">
      <alignment horizontal="center" vertical="center" wrapText="1"/>
      <protection locked="0"/>
    </xf>
    <xf numFmtId="0" fontId="6" fillId="3" borderId="0" xfId="8" applyFill="1" applyAlignment="1" applyProtection="1">
      <alignment vertical="center"/>
      <protection locked="0"/>
    </xf>
    <xf numFmtId="0" fontId="6" fillId="0" borderId="0" xfId="8" applyAlignment="1" applyProtection="1">
      <alignment vertical="center"/>
      <protection locked="0"/>
    </xf>
    <xf numFmtId="0" fontId="13" fillId="43" borderId="57" xfId="0" applyFont="1" applyFill="1" applyBorder="1" applyAlignment="1" applyProtection="1">
      <alignment horizontal="center" vertical="center"/>
      <protection locked="0"/>
    </xf>
    <xf numFmtId="0" fontId="13" fillId="43" borderId="33" xfId="0" applyFont="1" applyFill="1" applyBorder="1" applyAlignment="1" applyProtection="1">
      <alignment horizontal="center" vertical="center"/>
      <protection locked="0"/>
    </xf>
    <xf numFmtId="0" fontId="7" fillId="0" borderId="0" xfId="0" applyFont="1" applyAlignment="1" applyProtection="1">
      <alignment vertical="center" wrapText="1"/>
      <protection locked="0"/>
    </xf>
    <xf numFmtId="165" fontId="10" fillId="5" borderId="8" xfId="0" applyNumberFormat="1" applyFont="1" applyFill="1" applyBorder="1" applyProtection="1">
      <protection locked="0"/>
    </xf>
    <xf numFmtId="0" fontId="13" fillId="0" borderId="0" xfId="0" applyFont="1" applyAlignment="1" applyProtection="1">
      <alignment horizontal="left" wrapText="1"/>
      <protection locked="0"/>
    </xf>
    <xf numFmtId="171" fontId="9" fillId="4" borderId="58" xfId="2" applyNumberFormat="1" applyFont="1" applyFill="1" applyBorder="1" applyProtection="1">
      <protection locked="0"/>
    </xf>
    <xf numFmtId="171" fontId="9" fillId="4" borderId="53" xfId="2" applyNumberFormat="1" applyFont="1" applyFill="1" applyBorder="1" applyProtection="1">
      <protection locked="0"/>
    </xf>
    <xf numFmtId="0" fontId="23" fillId="44" borderId="2" xfId="0" applyFont="1" applyFill="1" applyBorder="1" applyAlignment="1" applyProtection="1">
      <alignment horizontal="center" vertical="center" wrapText="1"/>
      <protection locked="0"/>
    </xf>
    <xf numFmtId="0" fontId="13" fillId="43" borderId="63" xfId="0" applyFont="1" applyFill="1" applyBorder="1" applyAlignment="1" applyProtection="1">
      <alignment horizontal="center" vertical="center" wrapText="1"/>
      <protection locked="0"/>
    </xf>
    <xf numFmtId="0" fontId="10" fillId="5" borderId="1" xfId="0" applyFont="1" applyFill="1" applyBorder="1" applyProtection="1">
      <protection locked="0"/>
    </xf>
    <xf numFmtId="10" fontId="10" fillId="5" borderId="8" xfId="0" applyNumberFormat="1" applyFont="1" applyFill="1" applyBorder="1" applyProtection="1">
      <protection locked="0"/>
    </xf>
    <xf numFmtId="0" fontId="10" fillId="5" borderId="8" xfId="0" applyFont="1" applyFill="1" applyBorder="1" applyAlignment="1" applyProtection="1">
      <alignment wrapText="1"/>
      <protection locked="0"/>
    </xf>
    <xf numFmtId="0" fontId="6" fillId="0" borderId="0" xfId="0" applyFont="1" applyProtection="1">
      <protection locked="0"/>
    </xf>
    <xf numFmtId="0" fontId="136" fillId="0" borderId="0" xfId="0" applyFont="1" applyProtection="1">
      <protection locked="0"/>
    </xf>
    <xf numFmtId="0" fontId="9" fillId="3" borderId="3" xfId="0" applyFont="1" applyFill="1" applyBorder="1" applyAlignment="1" applyProtection="1">
      <alignment vertical="center"/>
      <protection locked="0"/>
    </xf>
    <xf numFmtId="0" fontId="9" fillId="3" borderId="8" xfId="0" applyFont="1" applyFill="1" applyBorder="1" applyAlignment="1" applyProtection="1">
      <alignment horizontal="center"/>
      <protection locked="0"/>
    </xf>
    <xf numFmtId="0" fontId="9" fillId="3" borderId="1" xfId="0" applyFont="1" applyFill="1" applyBorder="1" applyAlignment="1" applyProtection="1">
      <alignment horizontal="center"/>
      <protection locked="0"/>
    </xf>
    <xf numFmtId="0" fontId="9" fillId="3" borderId="0" xfId="0" applyFont="1" applyFill="1" applyAlignment="1" applyProtection="1">
      <alignment horizontal="center"/>
      <protection locked="0"/>
    </xf>
    <xf numFmtId="0" fontId="9" fillId="3" borderId="6" xfId="0" applyFont="1" applyFill="1" applyBorder="1" applyAlignment="1" applyProtection="1">
      <alignment horizontal="center"/>
      <protection locked="0"/>
    </xf>
    <xf numFmtId="0" fontId="9" fillId="4" borderId="4" xfId="0" applyFont="1" applyFill="1" applyBorder="1" applyAlignment="1" applyProtection="1">
      <alignment horizontal="center"/>
      <protection locked="0"/>
    </xf>
    <xf numFmtId="165" fontId="9" fillId="4" borderId="4" xfId="0" applyNumberFormat="1" applyFont="1" applyFill="1" applyBorder="1" applyAlignment="1" applyProtection="1">
      <alignment horizontal="center"/>
      <protection locked="0"/>
    </xf>
    <xf numFmtId="165" fontId="10" fillId="0" borderId="4" xfId="0" applyNumberFormat="1" applyFont="1" applyBorder="1" applyProtection="1">
      <protection locked="0"/>
    </xf>
    <xf numFmtId="0" fontId="9" fillId="0" borderId="7" xfId="0" applyFont="1" applyBorder="1" applyAlignment="1" applyProtection="1">
      <alignment horizontal="left" vertical="center"/>
      <protection locked="0"/>
    </xf>
    <xf numFmtId="6" fontId="9" fillId="0" borderId="8" xfId="0" applyNumberFormat="1" applyFont="1" applyBorder="1" applyProtection="1">
      <protection locked="0"/>
    </xf>
    <xf numFmtId="0" fontId="23" fillId="0" borderId="0" xfId="0" applyFont="1" applyAlignment="1" applyProtection="1">
      <alignment vertical="center" wrapText="1"/>
      <protection locked="0"/>
    </xf>
    <xf numFmtId="0" fontId="11" fillId="0" borderId="0" xfId="0" applyFont="1" applyAlignment="1" applyProtection="1">
      <alignment wrapText="1"/>
      <protection locked="0"/>
    </xf>
    <xf numFmtId="0" fontId="13" fillId="43" borderId="0" xfId="0" applyFont="1" applyFill="1" applyAlignment="1" applyProtection="1">
      <alignment horizontal="left" vertical="center" wrapText="1"/>
      <protection locked="0"/>
    </xf>
    <xf numFmtId="0" fontId="137" fillId="44" borderId="68" xfId="0" applyFont="1" applyFill="1" applyBorder="1" applyAlignment="1" applyProtection="1">
      <alignment vertical="center" wrapText="1"/>
      <protection locked="0"/>
    </xf>
    <xf numFmtId="0" fontId="137" fillId="44" borderId="62" xfId="0" applyFont="1" applyFill="1" applyBorder="1" applyAlignment="1" applyProtection="1">
      <alignment vertical="center" wrapText="1"/>
      <protection locked="0"/>
    </xf>
    <xf numFmtId="0" fontId="13" fillId="43" borderId="35" xfId="0" applyFont="1" applyFill="1" applyBorder="1" applyAlignment="1" applyProtection="1">
      <alignment horizontal="left" vertical="center" wrapText="1"/>
      <protection locked="0"/>
    </xf>
    <xf numFmtId="0" fontId="137" fillId="44" borderId="33" xfId="0" applyFont="1" applyFill="1" applyBorder="1" applyAlignment="1" applyProtection="1">
      <alignment vertical="center" wrapText="1"/>
      <protection locked="0"/>
    </xf>
    <xf numFmtId="0" fontId="23" fillId="44" borderId="66" xfId="0" applyFont="1" applyFill="1" applyBorder="1" applyAlignment="1" applyProtection="1">
      <alignment vertical="center" wrapText="1"/>
      <protection locked="0"/>
    </xf>
    <xf numFmtId="0" fontId="9" fillId="4" borderId="32" xfId="0" applyFont="1" applyFill="1" applyBorder="1" applyProtection="1">
      <protection locked="0"/>
    </xf>
    <xf numFmtId="1" fontId="10" fillId="5" borderId="32" xfId="0" applyNumberFormat="1" applyFont="1" applyFill="1" applyBorder="1" applyAlignment="1" applyProtection="1">
      <alignment horizontal="right" vertical="center"/>
      <protection locked="0"/>
    </xf>
    <xf numFmtId="0" fontId="9" fillId="43" borderId="32" xfId="0" applyFont="1" applyFill="1" applyBorder="1" applyAlignment="1" applyProtection="1">
      <alignment horizontal="center" vertical="center" wrapText="1"/>
      <protection locked="0"/>
    </xf>
    <xf numFmtId="0" fontId="9" fillId="43" borderId="32" xfId="0" applyFont="1" applyFill="1" applyBorder="1" applyAlignment="1" applyProtection="1">
      <alignment horizontal="center" wrapText="1"/>
      <protection locked="0"/>
    </xf>
    <xf numFmtId="37" fontId="10" fillId="5" borderId="61" xfId="0" applyNumberFormat="1" applyFont="1" applyFill="1" applyBorder="1" applyAlignment="1" applyProtection="1">
      <alignment horizontal="center"/>
      <protection locked="0"/>
    </xf>
    <xf numFmtId="37" fontId="10" fillId="5" borderId="8" xfId="0" applyNumberFormat="1" applyFont="1" applyFill="1" applyBorder="1" applyAlignment="1" applyProtection="1">
      <alignment horizontal="center"/>
      <protection locked="0"/>
    </xf>
    <xf numFmtId="169" fontId="10" fillId="5" borderId="61" xfId="0" applyNumberFormat="1" applyFont="1" applyFill="1" applyBorder="1" applyAlignment="1" applyProtection="1">
      <alignment horizontal="center"/>
      <protection locked="0"/>
    </xf>
    <xf numFmtId="169" fontId="10" fillId="5" borderId="8" xfId="0" applyNumberFormat="1" applyFont="1" applyFill="1" applyBorder="1" applyAlignment="1" applyProtection="1">
      <alignment horizontal="center"/>
      <protection locked="0"/>
    </xf>
    <xf numFmtId="169" fontId="10" fillId="5" borderId="37" xfId="0" applyNumberFormat="1" applyFont="1" applyFill="1" applyBorder="1" applyAlignment="1" applyProtection="1">
      <alignment horizontal="center"/>
      <protection locked="0"/>
    </xf>
    <xf numFmtId="169" fontId="10" fillId="0" borderId="61" xfId="0" applyNumberFormat="1" applyFont="1" applyBorder="1" applyAlignment="1" applyProtection="1">
      <alignment horizontal="center"/>
      <protection locked="0"/>
    </xf>
    <xf numFmtId="171" fontId="10" fillId="0" borderId="61" xfId="2" applyNumberFormat="1" applyFont="1" applyFill="1" applyBorder="1" applyAlignment="1" applyProtection="1">
      <alignment horizontal="center"/>
      <protection locked="0"/>
    </xf>
    <xf numFmtId="169" fontId="10" fillId="0" borderId="61" xfId="0" applyNumberFormat="1" applyFont="1" applyBorder="1" applyProtection="1">
      <protection locked="0"/>
    </xf>
    <xf numFmtId="169" fontId="10" fillId="0" borderId="8" xfId="0" applyNumberFormat="1" applyFont="1" applyBorder="1" applyProtection="1">
      <protection locked="0"/>
    </xf>
    <xf numFmtId="1" fontId="10" fillId="0" borderId="61" xfId="0" applyNumberFormat="1" applyFont="1" applyBorder="1" applyAlignment="1" applyProtection="1">
      <alignment horizontal="center"/>
      <protection locked="0"/>
    </xf>
    <xf numFmtId="169" fontId="10" fillId="0" borderId="8" xfId="0" applyNumberFormat="1" applyFont="1" applyBorder="1" applyAlignment="1" applyProtection="1">
      <alignment horizontal="center"/>
      <protection locked="0"/>
    </xf>
    <xf numFmtId="0" fontId="13" fillId="43" borderId="62" xfId="0" applyFont="1" applyFill="1" applyBorder="1" applyAlignment="1" applyProtection="1">
      <alignment horizontal="center" vertical="center"/>
      <protection locked="0"/>
    </xf>
    <xf numFmtId="0" fontId="13" fillId="43" borderId="63" xfId="0" applyFont="1" applyFill="1" applyBorder="1" applyAlignment="1" applyProtection="1">
      <alignment horizontal="center" vertical="center"/>
      <protection locked="0"/>
    </xf>
    <xf numFmtId="165" fontId="10" fillId="0" borderId="61" xfId="0" applyNumberFormat="1" applyFont="1" applyBorder="1" applyAlignment="1" applyProtection="1">
      <alignment horizontal="center"/>
      <protection locked="0"/>
    </xf>
    <xf numFmtId="165" fontId="10" fillId="0" borderId="8" xfId="2" applyNumberFormat="1" applyFont="1" applyBorder="1" applyAlignment="1" applyProtection="1">
      <alignment horizontal="center"/>
      <protection locked="0"/>
    </xf>
    <xf numFmtId="165" fontId="10" fillId="0" borderId="37" xfId="2" applyNumberFormat="1" applyFont="1" applyBorder="1" applyAlignment="1" applyProtection="1">
      <alignment horizontal="center"/>
      <protection locked="0"/>
    </xf>
    <xf numFmtId="0" fontId="9" fillId="4" borderId="65" xfId="0" applyFont="1" applyFill="1" applyBorder="1" applyAlignment="1" applyProtection="1">
      <alignment vertical="center"/>
      <protection locked="0"/>
    </xf>
    <xf numFmtId="0" fontId="9" fillId="4" borderId="63" xfId="0" applyFont="1" applyFill="1" applyBorder="1" applyProtection="1">
      <protection locked="0"/>
    </xf>
    <xf numFmtId="37" fontId="9" fillId="4" borderId="63" xfId="0" applyNumberFormat="1" applyFont="1" applyFill="1" applyBorder="1" applyProtection="1">
      <protection locked="0"/>
    </xf>
    <xf numFmtId="9" fontId="9" fillId="4" borderId="63" xfId="7" applyFont="1" applyFill="1" applyBorder="1" applyProtection="1">
      <protection locked="0"/>
    </xf>
    <xf numFmtId="171" fontId="10" fillId="0" borderId="8" xfId="2" applyNumberFormat="1" applyFont="1" applyFill="1" applyBorder="1" applyAlignment="1" applyProtection="1">
      <alignment horizontal="center"/>
      <protection locked="0"/>
    </xf>
    <xf numFmtId="165" fontId="10" fillId="0" borderId="8" xfId="0" applyNumberFormat="1" applyFont="1" applyBorder="1" applyAlignment="1" applyProtection="1">
      <alignment horizontal="center"/>
      <protection locked="0"/>
    </xf>
    <xf numFmtId="165" fontId="10" fillId="0" borderId="37" xfId="0" applyNumberFormat="1" applyFont="1" applyBorder="1" applyAlignment="1" applyProtection="1">
      <alignment horizontal="center"/>
      <protection locked="0"/>
    </xf>
    <xf numFmtId="1" fontId="10" fillId="5" borderId="33" xfId="0" applyNumberFormat="1" applyFont="1" applyFill="1" applyBorder="1" applyAlignment="1" applyProtection="1">
      <alignment horizontal="right" vertical="center"/>
      <protection locked="0"/>
    </xf>
    <xf numFmtId="0" fontId="9" fillId="43" borderId="33" xfId="0" applyFont="1" applyFill="1" applyBorder="1" applyAlignment="1" applyProtection="1">
      <alignment horizontal="center" vertical="center" wrapText="1"/>
      <protection locked="0"/>
    </xf>
    <xf numFmtId="0" fontId="13" fillId="43" borderId="37" xfId="0" applyFont="1" applyFill="1" applyBorder="1" applyAlignment="1" applyProtection="1">
      <alignment horizontal="center" vertical="center" wrapText="1"/>
      <protection locked="0"/>
    </xf>
    <xf numFmtId="0" fontId="23" fillId="44" borderId="69" xfId="0" applyFont="1" applyFill="1" applyBorder="1" applyAlignment="1" applyProtection="1">
      <alignment horizontal="center" vertical="center" wrapText="1"/>
      <protection locked="0"/>
    </xf>
    <xf numFmtId="0" fontId="23" fillId="44" borderId="71" xfId="0" applyFont="1" applyFill="1" applyBorder="1" applyAlignment="1" applyProtection="1">
      <alignment horizontal="center" vertical="center" wrapText="1"/>
      <protection locked="0"/>
    </xf>
    <xf numFmtId="0" fontId="13" fillId="43" borderId="51" xfId="0" applyFont="1" applyFill="1" applyBorder="1" applyAlignment="1" applyProtection="1">
      <alignment horizontal="center" vertical="center"/>
      <protection locked="0"/>
    </xf>
    <xf numFmtId="168" fontId="11" fillId="5" borderId="8" xfId="1" applyNumberFormat="1" applyFont="1" applyFill="1" applyBorder="1" applyAlignment="1" applyProtection="1">
      <alignment horizontal="right"/>
      <protection locked="0"/>
    </xf>
    <xf numFmtId="9" fontId="11" fillId="5" borderId="8" xfId="7" applyFont="1" applyFill="1" applyBorder="1" applyAlignment="1" applyProtection="1">
      <alignment horizontal="right"/>
      <protection locked="0"/>
    </xf>
    <xf numFmtId="9" fontId="11" fillId="5" borderId="37" xfId="7" applyFont="1" applyFill="1" applyBorder="1" applyAlignment="1" applyProtection="1">
      <alignment horizontal="right"/>
      <protection locked="0"/>
    </xf>
    <xf numFmtId="0" fontId="23" fillId="44" borderId="79" xfId="0" applyFont="1" applyFill="1" applyBorder="1" applyAlignment="1" applyProtection="1">
      <alignment horizontal="center" vertical="center" wrapText="1"/>
      <protection locked="0"/>
    </xf>
    <xf numFmtId="0" fontId="23" fillId="44" borderId="80" xfId="0" applyFont="1" applyFill="1" applyBorder="1" applyAlignment="1" applyProtection="1">
      <alignment horizontal="center" vertical="center" wrapText="1"/>
      <protection locked="0"/>
    </xf>
    <xf numFmtId="0" fontId="13" fillId="0" borderId="0" xfId="0" applyFont="1" applyAlignment="1" applyProtection="1">
      <alignment horizontal="left"/>
      <protection locked="0"/>
    </xf>
    <xf numFmtId="0" fontId="6" fillId="43" borderId="0" xfId="19" applyFill="1"/>
    <xf numFmtId="0" fontId="26" fillId="43" borderId="0" xfId="19" applyFont="1" applyFill="1"/>
    <xf numFmtId="0" fontId="138" fillId="43" borderId="0" xfId="19" applyFont="1" applyFill="1"/>
    <xf numFmtId="6" fontId="13" fillId="43" borderId="33" xfId="0" applyNumberFormat="1" applyFont="1" applyFill="1" applyBorder="1" applyAlignment="1" applyProtection="1">
      <alignment horizontal="center" vertical="center" wrapText="1"/>
      <protection locked="0"/>
    </xf>
    <xf numFmtId="0" fontId="13" fillId="43" borderId="82" xfId="0" applyFont="1" applyFill="1" applyBorder="1" applyAlignment="1" applyProtection="1">
      <alignment horizontal="center" vertical="center" wrapText="1"/>
      <protection locked="0"/>
    </xf>
    <xf numFmtId="6" fontId="10" fillId="5" borderId="1" xfId="0" applyNumberFormat="1" applyFont="1" applyFill="1" applyBorder="1" applyProtection="1">
      <protection locked="0"/>
    </xf>
    <xf numFmtId="9" fontId="10" fillId="5" borderId="83" xfId="7" applyFont="1" applyFill="1" applyBorder="1" applyAlignment="1" applyProtection="1">
      <alignment horizontal="center"/>
      <protection locked="0"/>
    </xf>
    <xf numFmtId="9" fontId="10" fillId="5" borderId="84" xfId="7" applyFont="1" applyFill="1" applyBorder="1" applyAlignment="1" applyProtection="1">
      <alignment horizontal="center"/>
      <protection locked="0"/>
    </xf>
    <xf numFmtId="0" fontId="10" fillId="5" borderId="0" xfId="0" applyFont="1" applyFill="1" applyAlignment="1" applyProtection="1">
      <alignment wrapText="1"/>
      <protection locked="0"/>
    </xf>
    <xf numFmtId="0" fontId="13" fillId="43" borderId="85" xfId="0" applyFont="1" applyFill="1" applyBorder="1" applyAlignment="1" applyProtection="1">
      <alignment horizontal="center" vertical="center"/>
      <protection locked="0"/>
    </xf>
    <xf numFmtId="0" fontId="10" fillId="3" borderId="86" xfId="0" applyFont="1" applyFill="1" applyBorder="1" applyProtection="1">
      <protection locked="0"/>
    </xf>
    <xf numFmtId="0" fontId="10" fillId="3" borderId="1" xfId="0" applyFont="1" applyFill="1" applyBorder="1" applyProtection="1">
      <protection locked="0"/>
    </xf>
    <xf numFmtId="6" fontId="9" fillId="0" borderId="85" xfId="0" applyNumberFormat="1" applyFont="1" applyBorder="1" applyProtection="1">
      <protection locked="0"/>
    </xf>
    <xf numFmtId="0" fontId="13" fillId="43" borderId="85" xfId="0" applyFont="1" applyFill="1" applyBorder="1" applyAlignment="1" applyProtection="1">
      <alignment horizontal="center" vertical="center" wrapText="1"/>
      <protection locked="0"/>
    </xf>
    <xf numFmtId="0" fontId="10" fillId="0" borderId="85" xfId="0" applyFont="1" applyBorder="1" applyProtection="1">
      <protection locked="0"/>
    </xf>
    <xf numFmtId="9" fontId="10" fillId="5" borderId="1" xfId="7" applyFont="1" applyFill="1" applyBorder="1" applyAlignment="1" applyProtection="1">
      <alignment horizontal="right"/>
      <protection locked="0"/>
    </xf>
    <xf numFmtId="167" fontId="10" fillId="0" borderId="1" xfId="0" applyNumberFormat="1" applyFont="1" applyBorder="1" applyProtection="1">
      <protection locked="0"/>
    </xf>
    <xf numFmtId="0" fontId="9" fillId="4" borderId="87" xfId="0" applyFont="1" applyFill="1" applyBorder="1" applyProtection="1">
      <protection locked="0"/>
    </xf>
    <xf numFmtId="0" fontId="13" fillId="43" borderId="87" xfId="0" applyFont="1" applyFill="1" applyBorder="1" applyAlignment="1" applyProtection="1">
      <alignment horizontal="center" vertical="center" wrapText="1"/>
      <protection locked="0"/>
    </xf>
    <xf numFmtId="171" fontId="10" fillId="0" borderId="88" xfId="2" applyNumberFormat="1" applyFont="1" applyFill="1" applyBorder="1" applyAlignment="1" applyProtection="1">
      <alignment horizontal="center"/>
      <protection locked="0"/>
    </xf>
    <xf numFmtId="0" fontId="9" fillId="4" borderId="89" xfId="0" applyFont="1" applyFill="1" applyBorder="1" applyProtection="1">
      <protection locked="0"/>
    </xf>
    <xf numFmtId="0" fontId="13" fillId="43" borderId="90" xfId="0" applyFont="1" applyFill="1" applyBorder="1" applyAlignment="1" applyProtection="1">
      <alignment horizontal="center" vertical="center" wrapText="1"/>
      <protection locked="0"/>
    </xf>
    <xf numFmtId="0" fontId="10" fillId="0" borderId="88" xfId="0" applyFont="1" applyBorder="1" applyProtection="1">
      <protection locked="0"/>
    </xf>
    <xf numFmtId="169" fontId="10" fillId="5" borderId="83" xfId="0" applyNumberFormat="1" applyFont="1" applyFill="1" applyBorder="1" applyAlignment="1" applyProtection="1">
      <alignment horizontal="center"/>
      <protection locked="0"/>
    </xf>
    <xf numFmtId="169" fontId="10" fillId="5" borderId="84" xfId="0" applyNumberFormat="1" applyFont="1" applyFill="1" applyBorder="1" applyAlignment="1" applyProtection="1">
      <alignment horizontal="center"/>
      <protection locked="0"/>
    </xf>
    <xf numFmtId="169" fontId="10" fillId="0" borderId="83" xfId="0" applyNumberFormat="1" applyFont="1" applyBorder="1" applyAlignment="1" applyProtection="1">
      <alignment horizontal="center"/>
      <protection locked="0"/>
    </xf>
    <xf numFmtId="169" fontId="10" fillId="0" borderId="84" xfId="0" applyNumberFormat="1" applyFont="1" applyBorder="1" applyAlignment="1" applyProtection="1">
      <alignment horizontal="center"/>
      <protection locked="0"/>
    </xf>
    <xf numFmtId="169" fontId="10" fillId="0" borderId="91" xfId="0" applyNumberFormat="1" applyFont="1" applyBorder="1" applyAlignment="1" applyProtection="1">
      <alignment horizontal="center"/>
      <protection locked="0"/>
    </xf>
    <xf numFmtId="169" fontId="9" fillId="0" borderId="83" xfId="0" applyNumberFormat="1" applyFont="1" applyBorder="1" applyAlignment="1" applyProtection="1">
      <alignment horizontal="center"/>
      <protection locked="0"/>
    </xf>
    <xf numFmtId="169" fontId="9" fillId="0" borderId="84" xfId="0" applyNumberFormat="1" applyFont="1" applyBorder="1" applyAlignment="1" applyProtection="1">
      <alignment horizontal="center"/>
      <protection locked="0"/>
    </xf>
    <xf numFmtId="169" fontId="10" fillId="0" borderId="83" xfId="0" applyNumberFormat="1" applyFont="1" applyBorder="1" applyProtection="1">
      <protection locked="0"/>
    </xf>
    <xf numFmtId="9" fontId="10" fillId="0" borderId="84" xfId="7" applyFont="1" applyBorder="1" applyProtection="1">
      <protection locked="0"/>
    </xf>
    <xf numFmtId="9" fontId="10" fillId="0" borderId="84" xfId="7" applyFont="1" applyFill="1" applyBorder="1" applyAlignment="1" applyProtection="1">
      <alignment horizontal="center"/>
      <protection locked="0"/>
    </xf>
    <xf numFmtId="1" fontId="10" fillId="5" borderId="82" xfId="0" applyNumberFormat="1" applyFont="1" applyFill="1" applyBorder="1" applyAlignment="1" applyProtection="1">
      <alignment horizontal="right" vertical="center"/>
      <protection locked="0"/>
    </xf>
    <xf numFmtId="0" fontId="9" fillId="43" borderId="82" xfId="0" applyFont="1" applyFill="1" applyBorder="1" applyAlignment="1" applyProtection="1">
      <alignment horizontal="center" vertical="center" wrapText="1"/>
      <protection locked="0"/>
    </xf>
    <xf numFmtId="1" fontId="10" fillId="0" borderId="88" xfId="0" applyNumberFormat="1" applyFont="1" applyBorder="1" applyAlignment="1" applyProtection="1">
      <alignment horizontal="right" vertical="center"/>
      <protection locked="0"/>
    </xf>
    <xf numFmtId="1" fontId="10" fillId="0" borderId="89" xfId="0" applyNumberFormat="1" applyFont="1" applyBorder="1" applyAlignment="1" applyProtection="1">
      <alignment vertical="center"/>
      <protection locked="0"/>
    </xf>
    <xf numFmtId="0" fontId="9" fillId="43" borderId="82" xfId="0" applyFont="1" applyFill="1" applyBorder="1" applyAlignment="1" applyProtection="1">
      <alignment horizontal="center" wrapText="1"/>
      <protection locked="0"/>
    </xf>
    <xf numFmtId="1" fontId="10" fillId="0" borderId="88" xfId="0" applyNumberFormat="1" applyFont="1" applyBorder="1" applyAlignment="1" applyProtection="1">
      <alignment vertical="center"/>
      <protection locked="0"/>
    </xf>
    <xf numFmtId="0" fontId="13" fillId="43" borderId="92" xfId="0" applyFont="1" applyFill="1" applyBorder="1" applyProtection="1">
      <protection locked="0"/>
    </xf>
    <xf numFmtId="0" fontId="13" fillId="43" borderId="87" xfId="0" applyFont="1" applyFill="1" applyBorder="1" applyAlignment="1" applyProtection="1">
      <alignment horizontal="center"/>
      <protection locked="0"/>
    </xf>
    <xf numFmtId="0" fontId="9" fillId="3" borderId="88" xfId="0" applyFont="1" applyFill="1" applyBorder="1" applyAlignment="1" applyProtection="1">
      <alignment horizontal="center"/>
      <protection locked="0"/>
    </xf>
    <xf numFmtId="169" fontId="10" fillId="0" borderId="88" xfId="0" applyNumberFormat="1" applyFont="1" applyBorder="1" applyAlignment="1" applyProtection="1">
      <alignment horizontal="center"/>
      <protection locked="0"/>
    </xf>
    <xf numFmtId="165" fontId="10" fillId="0" borderId="85" xfId="0" applyNumberFormat="1" applyFont="1" applyBorder="1" applyProtection="1">
      <protection locked="0"/>
    </xf>
    <xf numFmtId="165" fontId="10" fillId="0" borderId="1" xfId="0" applyNumberFormat="1" applyFont="1" applyBorder="1" applyProtection="1">
      <protection locked="0"/>
    </xf>
    <xf numFmtId="171" fontId="9" fillId="4" borderId="63" xfId="2" applyNumberFormat="1" applyFont="1" applyFill="1" applyBorder="1" applyProtection="1">
      <protection locked="0"/>
    </xf>
    <xf numFmtId="0" fontId="13" fillId="43" borderId="86" xfId="0" applyFont="1" applyFill="1" applyBorder="1" applyAlignment="1" applyProtection="1">
      <alignment horizontal="center" vertical="center"/>
      <protection locked="0"/>
    </xf>
    <xf numFmtId="165" fontId="10" fillId="0" borderId="0" xfId="2" applyNumberFormat="1" applyFont="1" applyFill="1" applyBorder="1" applyAlignment="1" applyProtection="1">
      <alignment horizontal="right"/>
      <protection locked="0"/>
    </xf>
    <xf numFmtId="165" fontId="10" fillId="0" borderId="34" xfId="0" applyNumberFormat="1" applyFont="1" applyBorder="1" applyProtection="1">
      <protection locked="0"/>
    </xf>
    <xf numFmtId="165" fontId="9" fillId="0" borderId="85" xfId="0" applyNumberFormat="1" applyFont="1" applyBorder="1" applyProtection="1">
      <protection locked="0"/>
    </xf>
    <xf numFmtId="165" fontId="9" fillId="0" borderId="1" xfId="0" applyNumberFormat="1" applyFont="1" applyBorder="1" applyProtection="1">
      <protection locked="0"/>
    </xf>
    <xf numFmtId="165" fontId="10" fillId="5" borderId="0" xfId="0" applyNumberFormat="1" applyFont="1" applyFill="1" applyProtection="1">
      <protection locked="0"/>
    </xf>
    <xf numFmtId="165" fontId="10" fillId="0" borderId="85" xfId="2" applyNumberFormat="1" applyFont="1" applyFill="1" applyBorder="1" applyAlignment="1" applyProtection="1">
      <alignment horizontal="right"/>
      <protection locked="0"/>
    </xf>
    <xf numFmtId="165" fontId="10" fillId="0" borderId="1" xfId="2" applyNumberFormat="1" applyFont="1" applyFill="1" applyBorder="1" applyAlignment="1" applyProtection="1">
      <alignment horizontal="right"/>
      <protection locked="0"/>
    </xf>
    <xf numFmtId="165" fontId="10" fillId="0" borderId="34" xfId="2" applyNumberFormat="1" applyFont="1" applyFill="1" applyBorder="1" applyAlignment="1" applyProtection="1">
      <alignment horizontal="right"/>
      <protection locked="0"/>
    </xf>
    <xf numFmtId="0" fontId="9" fillId="43" borderId="33" xfId="0" applyFont="1" applyFill="1" applyBorder="1" applyAlignment="1" applyProtection="1">
      <alignment horizontal="center" wrapText="1"/>
      <protection locked="0"/>
    </xf>
    <xf numFmtId="171" fontId="9" fillId="4" borderId="33" xfId="2" applyNumberFormat="1" applyFont="1" applyFill="1" applyBorder="1" applyProtection="1">
      <protection locked="0"/>
    </xf>
    <xf numFmtId="171" fontId="10" fillId="0" borderId="85" xfId="0" applyNumberFormat="1" applyFont="1" applyBorder="1" applyAlignment="1" applyProtection="1">
      <alignment horizontal="left" indent="2"/>
      <protection locked="0"/>
    </xf>
    <xf numFmtId="171" fontId="13" fillId="43" borderId="17" xfId="2" applyNumberFormat="1" applyFont="1" applyFill="1" applyBorder="1" applyAlignment="1" applyProtection="1">
      <alignment horizontal="left" indent="2"/>
      <protection locked="0"/>
    </xf>
    <xf numFmtId="165" fontId="10" fillId="5" borderId="1" xfId="0" applyNumberFormat="1" applyFont="1" applyFill="1" applyBorder="1" applyProtection="1">
      <protection locked="0"/>
    </xf>
    <xf numFmtId="165" fontId="10" fillId="0" borderId="93" xfId="0" applyNumberFormat="1" applyFont="1" applyBorder="1" applyProtection="1">
      <protection locked="0"/>
    </xf>
    <xf numFmtId="0" fontId="13" fillId="43" borderId="63" xfId="0" applyFont="1" applyFill="1" applyBorder="1" applyAlignment="1" applyProtection="1">
      <alignment horizontal="center"/>
      <protection locked="0"/>
    </xf>
    <xf numFmtId="165" fontId="10" fillId="0" borderId="85" xfId="0" applyNumberFormat="1" applyFont="1" applyBorder="1" applyAlignment="1" applyProtection="1">
      <alignment horizontal="right"/>
      <protection locked="0"/>
    </xf>
    <xf numFmtId="0" fontId="10" fillId="0" borderId="88" xfId="0" applyFont="1" applyBorder="1" applyAlignment="1" applyProtection="1">
      <alignment horizontal="left" indent="2"/>
      <protection locked="0"/>
    </xf>
    <xf numFmtId="44" fontId="10" fillId="0" borderId="0" xfId="0" applyNumberFormat="1" applyFont="1" applyAlignment="1" applyProtection="1">
      <alignment horizontal="left" indent="2"/>
      <protection locked="0"/>
    </xf>
    <xf numFmtId="0" fontId="13" fillId="43" borderId="94" xfId="0" applyFont="1" applyFill="1" applyBorder="1" applyAlignment="1" applyProtection="1">
      <alignment horizontal="center" vertical="center" wrapText="1"/>
      <protection locked="0"/>
    </xf>
    <xf numFmtId="0" fontId="13" fillId="43" borderId="34" xfId="0" applyFont="1" applyFill="1" applyBorder="1" applyAlignment="1" applyProtection="1">
      <alignment horizontal="center" vertical="center"/>
      <protection locked="0"/>
    </xf>
    <xf numFmtId="0" fontId="10" fillId="0" borderId="5" xfId="0" applyFont="1" applyBorder="1" applyAlignment="1" applyProtection="1">
      <alignment horizontal="left" indent="2"/>
      <protection locked="0"/>
    </xf>
    <xf numFmtId="0" fontId="13" fillId="43" borderId="95" xfId="0" applyFont="1" applyFill="1" applyBorder="1" applyAlignment="1" applyProtection="1">
      <alignment horizontal="center" vertical="center"/>
      <protection locked="0"/>
    </xf>
    <xf numFmtId="165" fontId="10" fillId="0" borderId="96" xfId="0" applyNumberFormat="1" applyFont="1" applyBorder="1" applyProtection="1">
      <protection locked="0"/>
    </xf>
    <xf numFmtId="165" fontId="10" fillId="0" borderId="97" xfId="0" applyNumberFormat="1" applyFont="1" applyBorder="1" applyProtection="1">
      <protection locked="0"/>
    </xf>
    <xf numFmtId="171" fontId="9" fillId="4" borderId="98" xfId="2" applyNumberFormat="1" applyFont="1" applyFill="1" applyBorder="1" applyProtection="1">
      <protection locked="0"/>
    </xf>
    <xf numFmtId="0" fontId="13" fillId="43" borderId="95" xfId="0" applyFont="1" applyFill="1" applyBorder="1" applyAlignment="1" applyProtection="1">
      <alignment horizontal="center" vertical="center" wrapText="1"/>
      <protection locked="0"/>
    </xf>
    <xf numFmtId="165" fontId="10" fillId="0" borderId="99" xfId="0" applyNumberFormat="1" applyFont="1" applyBorder="1" applyProtection="1">
      <protection locked="0"/>
    </xf>
    <xf numFmtId="171" fontId="9" fillId="4" borderId="100" xfId="2" applyNumberFormat="1" applyFont="1" applyFill="1" applyBorder="1" applyProtection="1">
      <protection locked="0"/>
    </xf>
    <xf numFmtId="0" fontId="13" fillId="43" borderId="98" xfId="0" applyFont="1" applyFill="1" applyBorder="1" applyAlignment="1" applyProtection="1">
      <alignment horizontal="center" vertical="center"/>
      <protection locked="0"/>
    </xf>
    <xf numFmtId="0" fontId="13" fillId="43" borderId="101" xfId="0" applyFont="1" applyFill="1" applyBorder="1" applyAlignment="1" applyProtection="1">
      <alignment horizontal="center" vertical="center"/>
      <protection locked="0"/>
    </xf>
    <xf numFmtId="165" fontId="10" fillId="0" borderId="99" xfId="2" applyNumberFormat="1" applyFont="1" applyFill="1" applyBorder="1" applyAlignment="1" applyProtection="1">
      <alignment horizontal="right"/>
      <protection locked="0"/>
    </xf>
    <xf numFmtId="165" fontId="10" fillId="0" borderId="102" xfId="0" applyNumberFormat="1" applyFont="1" applyBorder="1" applyProtection="1">
      <protection locked="0"/>
    </xf>
    <xf numFmtId="165" fontId="9" fillId="0" borderId="96" xfId="0" applyNumberFormat="1" applyFont="1" applyBorder="1" applyProtection="1">
      <protection locked="0"/>
    </xf>
    <xf numFmtId="165" fontId="9" fillId="0" borderId="97" xfId="0" applyNumberFormat="1" applyFont="1" applyBorder="1" applyProtection="1">
      <protection locked="0"/>
    </xf>
    <xf numFmtId="0" fontId="10" fillId="0" borderId="99" xfId="0" applyFont="1" applyBorder="1" applyProtection="1">
      <protection locked="0"/>
    </xf>
    <xf numFmtId="165" fontId="10" fillId="5" borderId="99" xfId="0" applyNumberFormat="1" applyFont="1" applyFill="1" applyBorder="1" applyProtection="1">
      <protection locked="0"/>
    </xf>
    <xf numFmtId="165" fontId="10" fillId="0" borderId="96" xfId="2" applyNumberFormat="1" applyFont="1" applyFill="1" applyBorder="1" applyAlignment="1" applyProtection="1">
      <alignment horizontal="right"/>
      <protection locked="0"/>
    </xf>
    <xf numFmtId="165" fontId="10" fillId="0" borderId="97" xfId="2" applyNumberFormat="1" applyFont="1" applyFill="1" applyBorder="1" applyAlignment="1" applyProtection="1">
      <alignment horizontal="right"/>
      <protection locked="0"/>
    </xf>
    <xf numFmtId="165" fontId="10" fillId="0" borderId="102" xfId="2" applyNumberFormat="1" applyFont="1" applyFill="1" applyBorder="1" applyAlignment="1" applyProtection="1">
      <alignment horizontal="right"/>
      <protection locked="0"/>
    </xf>
    <xf numFmtId="0" fontId="9" fillId="43" borderId="95" xfId="0" applyFont="1" applyFill="1" applyBorder="1" applyAlignment="1" applyProtection="1">
      <alignment horizontal="center" wrapText="1"/>
      <protection locked="0"/>
    </xf>
    <xf numFmtId="0" fontId="10" fillId="0" borderId="99" xfId="0" applyFont="1" applyBorder="1" applyAlignment="1" applyProtection="1">
      <alignment horizontal="left" indent="2"/>
      <protection locked="0"/>
    </xf>
    <xf numFmtId="171" fontId="13" fillId="43" borderId="103" xfId="2" applyNumberFormat="1" applyFont="1" applyFill="1" applyBorder="1" applyAlignment="1" applyProtection="1">
      <alignment horizontal="left" indent="2"/>
      <protection locked="0"/>
    </xf>
    <xf numFmtId="0" fontId="10" fillId="0" borderId="97" xfId="0" applyFont="1" applyBorder="1" applyProtection="1">
      <protection locked="0"/>
    </xf>
    <xf numFmtId="0" fontId="10" fillId="0" borderId="102" xfId="0" applyFont="1" applyBorder="1" applyProtection="1">
      <protection locked="0"/>
    </xf>
    <xf numFmtId="0" fontId="13" fillId="43" borderId="95" xfId="0" applyFont="1" applyFill="1" applyBorder="1" applyAlignment="1" applyProtection="1">
      <alignment horizontal="center"/>
      <protection locked="0"/>
    </xf>
    <xf numFmtId="0" fontId="9" fillId="3" borderId="97" xfId="0" applyFont="1" applyFill="1" applyBorder="1" applyAlignment="1" applyProtection="1">
      <alignment horizontal="center"/>
      <protection locked="0"/>
    </xf>
    <xf numFmtId="165" fontId="10" fillId="5" borderId="97" xfId="0" applyNumberFormat="1" applyFont="1" applyFill="1" applyBorder="1" applyProtection="1">
      <protection locked="0"/>
    </xf>
    <xf numFmtId="165" fontId="10" fillId="0" borderId="104" xfId="0" applyNumberFormat="1" applyFont="1" applyBorder="1" applyProtection="1">
      <protection locked="0"/>
    </xf>
    <xf numFmtId="0" fontId="13" fillId="43" borderId="98" xfId="0" applyFont="1" applyFill="1" applyBorder="1" applyAlignment="1" applyProtection="1">
      <alignment horizontal="center"/>
      <protection locked="0"/>
    </xf>
    <xf numFmtId="165" fontId="10" fillId="0" borderId="96" xfId="0" applyNumberFormat="1" applyFont="1" applyBorder="1" applyAlignment="1" applyProtection="1">
      <alignment horizontal="right"/>
      <protection locked="0"/>
    </xf>
    <xf numFmtId="0" fontId="23" fillId="44" borderId="105" xfId="0" applyFont="1" applyFill="1" applyBorder="1" applyAlignment="1" applyProtection="1">
      <alignment vertical="center" wrapText="1"/>
      <protection locked="0"/>
    </xf>
    <xf numFmtId="0" fontId="13" fillId="43" borderId="58" xfId="0" applyFont="1" applyFill="1" applyBorder="1" applyAlignment="1" applyProtection="1">
      <alignment horizontal="center" vertical="center" wrapText="1"/>
      <protection locked="0"/>
    </xf>
    <xf numFmtId="0" fontId="13" fillId="43" borderId="53" xfId="0" applyFont="1" applyFill="1" applyBorder="1" applyAlignment="1" applyProtection="1">
      <alignment horizontal="center" vertical="center" wrapText="1"/>
      <protection locked="0"/>
    </xf>
    <xf numFmtId="171" fontId="9" fillId="4" borderId="51" xfId="2" applyNumberFormat="1" applyFont="1" applyFill="1" applyBorder="1" applyProtection="1">
      <protection locked="0"/>
    </xf>
    <xf numFmtId="0" fontId="13" fillId="43" borderId="106" xfId="0" applyFont="1" applyFill="1" applyBorder="1" applyAlignment="1" applyProtection="1">
      <alignment horizontal="center" vertical="center"/>
      <protection locked="0"/>
    </xf>
    <xf numFmtId="0" fontId="13" fillId="43" borderId="107" xfId="0" applyFont="1" applyFill="1" applyBorder="1" applyAlignment="1" applyProtection="1">
      <alignment horizontal="center" vertical="center"/>
      <protection locked="0"/>
    </xf>
    <xf numFmtId="165" fontId="10" fillId="0" borderId="108" xfId="0" applyNumberFormat="1" applyFont="1" applyBorder="1" applyProtection="1">
      <protection locked="0"/>
    </xf>
    <xf numFmtId="165" fontId="10" fillId="5" borderId="81" xfId="0" applyNumberFormat="1" applyFont="1" applyFill="1" applyBorder="1" applyProtection="1">
      <protection locked="0"/>
    </xf>
    <xf numFmtId="165" fontId="10" fillId="4" borderId="109" xfId="0" applyNumberFormat="1" applyFont="1" applyFill="1" applyBorder="1" applyProtection="1">
      <protection locked="0"/>
    </xf>
    <xf numFmtId="165" fontId="10" fillId="0" borderId="3" xfId="0" applyNumberFormat="1" applyFont="1" applyBorder="1" applyProtection="1">
      <protection locked="0"/>
    </xf>
    <xf numFmtId="165" fontId="10" fillId="4" borderId="9" xfId="0" applyNumberFormat="1" applyFont="1" applyFill="1" applyBorder="1" applyProtection="1">
      <protection locked="0"/>
    </xf>
    <xf numFmtId="171" fontId="13" fillId="43" borderId="23" xfId="2" applyNumberFormat="1" applyFont="1" applyFill="1" applyBorder="1" applyAlignment="1" applyProtection="1">
      <alignment horizontal="left" indent="2"/>
      <protection locked="0"/>
    </xf>
    <xf numFmtId="0" fontId="13" fillId="43" borderId="58" xfId="0" applyFont="1" applyFill="1" applyBorder="1" applyAlignment="1" applyProtection="1">
      <alignment horizontal="center"/>
      <protection locked="0"/>
    </xf>
    <xf numFmtId="0" fontId="13" fillId="43" borderId="53" xfId="0" applyFont="1" applyFill="1" applyBorder="1" applyAlignment="1" applyProtection="1">
      <alignment horizontal="center"/>
      <protection locked="0"/>
    </xf>
    <xf numFmtId="171" fontId="13" fillId="43" borderId="13" xfId="2" applyNumberFormat="1" applyFont="1" applyFill="1" applyBorder="1" applyAlignment="1" applyProtection="1">
      <alignment horizontal="left" indent="2"/>
      <protection locked="0"/>
    </xf>
    <xf numFmtId="171" fontId="13" fillId="43" borderId="24" xfId="2" applyNumberFormat="1" applyFont="1" applyFill="1" applyBorder="1" applyAlignment="1" applyProtection="1">
      <alignment horizontal="left" indent="2"/>
      <protection locked="0"/>
    </xf>
    <xf numFmtId="0" fontId="10" fillId="5" borderId="0" xfId="0" applyFont="1" applyFill="1" applyProtection="1">
      <protection locked="0"/>
    </xf>
    <xf numFmtId="1" fontId="10" fillId="5" borderId="8" xfId="0" applyNumberFormat="1" applyFont="1" applyFill="1" applyBorder="1" applyAlignment="1" applyProtection="1">
      <alignment horizontal="center"/>
      <protection locked="0"/>
    </xf>
    <xf numFmtId="165" fontId="10" fillId="0" borderId="86" xfId="0" applyNumberFormat="1" applyFont="1" applyBorder="1" applyAlignment="1" applyProtection="1">
      <alignment horizontal="center"/>
      <protection locked="0"/>
    </xf>
    <xf numFmtId="1" fontId="10" fillId="0" borderId="8" xfId="0" applyNumberFormat="1" applyFont="1" applyBorder="1" applyAlignment="1" applyProtection="1">
      <alignment horizontal="center"/>
      <protection locked="0"/>
    </xf>
    <xf numFmtId="0" fontId="10" fillId="0" borderId="35" xfId="0" applyFont="1" applyBorder="1" applyProtection="1">
      <protection locked="0"/>
    </xf>
    <xf numFmtId="1" fontId="10" fillId="0" borderId="37" xfId="0" applyNumberFormat="1" applyFont="1" applyBorder="1" applyAlignment="1" applyProtection="1">
      <alignment horizontal="center"/>
      <protection locked="0"/>
    </xf>
    <xf numFmtId="6" fontId="10" fillId="0" borderId="96" xfId="0" applyNumberFormat="1" applyFont="1" applyBorder="1" applyProtection="1">
      <protection locked="0"/>
    </xf>
    <xf numFmtId="6" fontId="10" fillId="0" borderId="97" xfId="0" applyNumberFormat="1" applyFont="1" applyBorder="1" applyProtection="1">
      <protection locked="0"/>
    </xf>
    <xf numFmtId="0" fontId="6" fillId="3" borderId="0" xfId="19" applyFill="1" applyAlignment="1">
      <alignment horizontal="left"/>
    </xf>
    <xf numFmtId="0" fontId="6" fillId="3" borderId="0" xfId="19" applyFill="1" applyAlignment="1">
      <alignment horizontal="left" vertical="top" wrapText="1"/>
    </xf>
    <xf numFmtId="0" fontId="6" fillId="3" borderId="0" xfId="0" applyFont="1" applyFill="1" applyAlignment="1">
      <alignment horizontal="left" vertical="center" wrapText="1"/>
    </xf>
    <xf numFmtId="0" fontId="6" fillId="3" borderId="0" xfId="19" applyFill="1" applyAlignment="1">
      <alignment horizontal="left" vertical="center" wrapText="1"/>
    </xf>
    <xf numFmtId="0" fontId="139" fillId="0" borderId="0" xfId="19" applyFont="1"/>
    <xf numFmtId="0" fontId="139" fillId="0" borderId="0" xfId="0" applyFont="1" applyAlignment="1">
      <alignment vertical="top" wrapText="1"/>
    </xf>
    <xf numFmtId="0" fontId="139" fillId="0" borderId="0" xfId="0" applyFont="1"/>
    <xf numFmtId="0" fontId="10" fillId="5" borderId="81" xfId="0" applyFont="1" applyFill="1" applyBorder="1" applyAlignment="1" applyProtection="1">
      <alignment horizontal="left" indent="1"/>
      <protection locked="0"/>
    </xf>
    <xf numFmtId="0" fontId="10" fillId="5" borderId="85" xfId="0" applyFont="1" applyFill="1" applyBorder="1" applyAlignment="1" applyProtection="1">
      <alignment horizontal="left" vertical="center" indent="1"/>
      <protection locked="0"/>
    </xf>
    <xf numFmtId="0" fontId="10" fillId="5" borderId="81" xfId="0" applyFont="1" applyFill="1" applyBorder="1" applyAlignment="1" applyProtection="1">
      <alignment vertical="top" wrapText="1"/>
      <protection locked="0"/>
    </xf>
    <xf numFmtId="1" fontId="6" fillId="3" borderId="0" xfId="0" applyNumberFormat="1" applyFont="1" applyFill="1" applyAlignment="1" applyProtection="1">
      <alignment horizontal="left"/>
      <protection locked="0"/>
    </xf>
    <xf numFmtId="0" fontId="139" fillId="0" borderId="0" xfId="19" applyFont="1" applyAlignment="1">
      <alignment horizontal="left" wrapText="1"/>
    </xf>
    <xf numFmtId="0" fontId="13" fillId="0" borderId="3" xfId="0" applyFont="1" applyBorder="1" applyAlignment="1" applyProtection="1">
      <alignment horizontal="left" vertical="center"/>
      <protection locked="0"/>
    </xf>
    <xf numFmtId="0" fontId="13" fillId="0" borderId="8" xfId="0" applyFont="1" applyBorder="1" applyProtection="1">
      <protection locked="0"/>
    </xf>
    <xf numFmtId="0" fontId="13" fillId="0" borderId="1" xfId="0" applyFont="1" applyBorder="1" applyProtection="1">
      <protection locked="0"/>
    </xf>
    <xf numFmtId="0" fontId="13" fillId="0" borderId="88" xfId="0" applyFont="1" applyBorder="1" applyProtection="1">
      <protection locked="0"/>
    </xf>
    <xf numFmtId="171" fontId="13" fillId="0" borderId="0" xfId="0" applyNumberFormat="1" applyFont="1" applyProtection="1">
      <protection locked="0"/>
    </xf>
    <xf numFmtId="171" fontId="13" fillId="0" borderId="0" xfId="2" applyNumberFormat="1" applyFont="1" applyFill="1" applyBorder="1" applyAlignment="1" applyProtection="1">
      <alignment horizontal="left" indent="2"/>
      <protection locked="0"/>
    </xf>
    <xf numFmtId="171" fontId="13" fillId="0" borderId="99" xfId="2" applyNumberFormat="1" applyFont="1" applyFill="1" applyBorder="1" applyAlignment="1" applyProtection="1">
      <alignment horizontal="left" indent="2"/>
      <protection locked="0"/>
    </xf>
    <xf numFmtId="171" fontId="13" fillId="0" borderId="6" xfId="2" applyNumberFormat="1" applyFont="1" applyFill="1" applyBorder="1" applyAlignment="1" applyProtection="1">
      <alignment horizontal="left" indent="2"/>
      <protection locked="0"/>
    </xf>
    <xf numFmtId="171" fontId="13" fillId="0" borderId="4" xfId="2" applyNumberFormat="1" applyFont="1" applyFill="1" applyBorder="1" applyAlignment="1" applyProtection="1">
      <alignment horizontal="left" indent="2"/>
      <protection locked="0"/>
    </xf>
    <xf numFmtId="165" fontId="10" fillId="0" borderId="112" xfId="0" applyNumberFormat="1" applyFont="1" applyBorder="1" applyProtection="1">
      <protection locked="0"/>
    </xf>
    <xf numFmtId="165" fontId="10" fillId="4" borderId="99" xfId="0" applyNumberFormat="1" applyFont="1" applyFill="1" applyBorder="1" applyProtection="1">
      <protection locked="0"/>
    </xf>
    <xf numFmtId="192" fontId="37" fillId="0" borderId="0" xfId="1" applyNumberFormat="1" applyFont="1" applyProtection="1">
      <protection locked="0"/>
    </xf>
    <xf numFmtId="9" fontId="140" fillId="0" borderId="0" xfId="0" applyNumberFormat="1" applyFont="1"/>
    <xf numFmtId="0" fontId="141" fillId="45" borderId="113" xfId="0" applyFont="1" applyFill="1" applyBorder="1" applyAlignment="1">
      <alignment horizontal="center" vertical="center" wrapText="1"/>
    </xf>
    <xf numFmtId="0" fontId="141" fillId="45" borderId="114" xfId="0" applyFont="1" applyFill="1" applyBorder="1" applyAlignment="1">
      <alignment horizontal="center" vertical="center" wrapText="1"/>
    </xf>
    <xf numFmtId="6" fontId="141" fillId="45" borderId="113" xfId="0" applyNumberFormat="1" applyFont="1" applyFill="1" applyBorder="1" applyAlignment="1">
      <alignment horizontal="center" vertical="center" wrapText="1"/>
    </xf>
    <xf numFmtId="9" fontId="141" fillId="45" borderId="115" xfId="0" applyNumberFormat="1" applyFont="1" applyFill="1" applyBorder="1" applyAlignment="1">
      <alignment horizontal="center" vertical="center" wrapText="1"/>
    </xf>
    <xf numFmtId="0" fontId="141" fillId="45" borderId="113" xfId="0" applyFont="1" applyFill="1" applyBorder="1" applyAlignment="1">
      <alignment horizontal="center" vertical="center"/>
    </xf>
    <xf numFmtId="0" fontId="0" fillId="0" borderId="32" xfId="0" applyBorder="1"/>
    <xf numFmtId="0" fontId="72" fillId="0" borderId="32" xfId="0" applyFont="1" applyBorder="1"/>
    <xf numFmtId="0" fontId="142" fillId="0" borderId="32" xfId="0" applyFont="1" applyBorder="1" applyAlignment="1">
      <alignment horizontal="left" vertical="center"/>
    </xf>
    <xf numFmtId="6" fontId="142" fillId="0" borderId="32" xfId="0" applyNumberFormat="1" applyFont="1" applyBorder="1"/>
    <xf numFmtId="9" fontId="142" fillId="0" borderId="32" xfId="0" applyNumberFormat="1" applyFont="1" applyBorder="1" applyAlignment="1">
      <alignment horizontal="center"/>
    </xf>
    <xf numFmtId="169" fontId="142" fillId="0" borderId="32" xfId="0" applyNumberFormat="1" applyFont="1" applyBorder="1" applyAlignment="1">
      <alignment horizontal="center"/>
    </xf>
    <xf numFmtId="165" fontId="142" fillId="0" borderId="32" xfId="0" applyNumberFormat="1" applyFont="1" applyBorder="1"/>
    <xf numFmtId="0" fontId="142" fillId="0" borderId="32" xfId="0" applyFont="1" applyBorder="1" applyAlignment="1">
      <alignment horizontal="left"/>
    </xf>
    <xf numFmtId="9" fontId="140" fillId="0" borderId="32" xfId="0" applyNumberFormat="1" applyFont="1" applyBorder="1"/>
    <xf numFmtId="165" fontId="140" fillId="0" borderId="32" xfId="0" applyNumberFormat="1" applyFont="1" applyBorder="1"/>
    <xf numFmtId="0" fontId="0" fillId="0" borderId="32" xfId="0" applyBorder="1" applyAlignment="1">
      <alignment horizontal="center" vertical="center"/>
    </xf>
    <xf numFmtId="0" fontId="142" fillId="0" borderId="32" xfId="0" applyFont="1" applyBorder="1" applyAlignment="1">
      <alignment horizontal="center" vertical="center"/>
    </xf>
    <xf numFmtId="0" fontId="6" fillId="0" borderId="0" xfId="19" applyAlignment="1">
      <alignment horizontal="left" wrapText="1"/>
    </xf>
    <xf numFmtId="0" fontId="6" fillId="3" borderId="0" xfId="0" applyFont="1" applyFill="1" applyAlignment="1">
      <alignment horizontal="left" vertical="top" wrapText="1"/>
    </xf>
    <xf numFmtId="0" fontId="13" fillId="43" borderId="0" xfId="0" applyFont="1" applyFill="1" applyAlignment="1">
      <alignment horizontal="left"/>
    </xf>
    <xf numFmtId="0" fontId="6" fillId="3" borderId="0" xfId="0" applyFont="1" applyFill="1" applyAlignment="1">
      <alignment horizontal="left" wrapText="1"/>
    </xf>
    <xf numFmtId="0" fontId="139" fillId="3" borderId="0" xfId="0" applyFont="1" applyFill="1" applyAlignment="1">
      <alignment horizontal="left" wrapText="1"/>
    </xf>
    <xf numFmtId="0" fontId="6" fillId="3" borderId="0" xfId="19" applyFill="1" applyAlignment="1">
      <alignment horizontal="left" vertical="top" wrapText="1"/>
    </xf>
    <xf numFmtId="0" fontId="32" fillId="44" borderId="0" xfId="19" applyFont="1" applyFill="1" applyAlignment="1">
      <alignment horizontal="left"/>
    </xf>
    <xf numFmtId="0" fontId="6" fillId="3" borderId="0" xfId="0" applyFont="1" applyFill="1" applyAlignment="1">
      <alignment horizontal="left" vertical="center" wrapText="1"/>
    </xf>
    <xf numFmtId="0" fontId="6" fillId="3" borderId="0" xfId="19" applyFill="1" applyAlignment="1">
      <alignment horizontal="left" wrapText="1"/>
    </xf>
    <xf numFmtId="0" fontId="139" fillId="0" borderId="0" xfId="19" applyFont="1" applyAlignment="1">
      <alignment horizontal="left" wrapText="1"/>
    </xf>
    <xf numFmtId="0" fontId="6" fillId="3" borderId="0" xfId="19" applyFill="1" applyAlignment="1">
      <alignment horizontal="left" vertical="center" wrapText="1"/>
    </xf>
    <xf numFmtId="0" fontId="6" fillId="5" borderId="0" xfId="19" applyFill="1" applyAlignment="1">
      <alignment horizontal="left"/>
    </xf>
    <xf numFmtId="0" fontId="6" fillId="0" borderId="0" xfId="0" applyFont="1" applyAlignment="1">
      <alignment horizontal="left" wrapText="1"/>
    </xf>
    <xf numFmtId="0" fontId="6" fillId="3" borderId="0" xfId="19" applyFill="1" applyAlignment="1">
      <alignment horizontal="left"/>
    </xf>
    <xf numFmtId="0" fontId="10" fillId="0" borderId="0" xfId="0" applyFont="1" applyAlignment="1" applyProtection="1">
      <alignment horizontal="center"/>
      <protection locked="0"/>
    </xf>
    <xf numFmtId="0" fontId="13" fillId="5" borderId="64" xfId="0" applyFont="1" applyFill="1" applyBorder="1" applyAlignment="1" applyProtection="1">
      <alignment horizontal="left" wrapText="1"/>
      <protection locked="0"/>
    </xf>
    <xf numFmtId="0" fontId="13" fillId="5" borderId="67" xfId="0" applyFont="1" applyFill="1" applyBorder="1" applyAlignment="1" applyProtection="1">
      <alignment horizontal="left" wrapText="1"/>
      <protection locked="0"/>
    </xf>
    <xf numFmtId="0" fontId="13" fillId="5" borderId="1" xfId="0" applyFont="1" applyFill="1" applyBorder="1" applyAlignment="1" applyProtection="1">
      <alignment horizontal="left" wrapText="1"/>
      <protection locked="0"/>
    </xf>
    <xf numFmtId="0" fontId="13" fillId="5" borderId="26" xfId="0" applyFont="1" applyFill="1" applyBorder="1" applyAlignment="1" applyProtection="1">
      <alignment horizontal="left" wrapText="1"/>
      <protection locked="0"/>
    </xf>
    <xf numFmtId="0" fontId="23" fillId="44" borderId="110" xfId="0" applyFont="1" applyFill="1" applyBorder="1" applyAlignment="1" applyProtection="1">
      <alignment horizontal="center" vertical="center" wrapText="1"/>
      <protection locked="0"/>
    </xf>
    <xf numFmtId="0" fontId="23" fillId="44" borderId="111" xfId="0" applyFont="1" applyFill="1" applyBorder="1" applyAlignment="1" applyProtection="1">
      <alignment horizontal="center" vertical="center" wrapText="1"/>
      <protection locked="0"/>
    </xf>
    <xf numFmtId="0" fontId="23" fillId="44" borderId="53" xfId="0" applyFont="1" applyFill="1" applyBorder="1" applyAlignment="1" applyProtection="1">
      <alignment horizontal="center" vertical="center" wrapText="1"/>
      <protection locked="0"/>
    </xf>
    <xf numFmtId="0" fontId="13" fillId="5" borderId="34" xfId="0" applyFont="1" applyFill="1" applyBorder="1" applyAlignment="1" applyProtection="1">
      <alignment horizontal="left" wrapText="1"/>
      <protection locked="0"/>
    </xf>
    <xf numFmtId="0" fontId="13" fillId="5" borderId="36" xfId="0" applyFont="1" applyFill="1" applyBorder="1" applyAlignment="1" applyProtection="1">
      <alignment horizontal="left" wrapText="1"/>
      <protection locked="0"/>
    </xf>
    <xf numFmtId="14" fontId="13" fillId="0" borderId="0" xfId="0" applyNumberFormat="1" applyFont="1" applyAlignment="1" applyProtection="1">
      <alignment horizontal="left" wrapText="1"/>
      <protection locked="0"/>
    </xf>
    <xf numFmtId="0" fontId="13" fillId="0" borderId="0" xfId="0" applyFont="1" applyAlignment="1" applyProtection="1">
      <alignment horizontal="left" wrapText="1"/>
      <protection locked="0"/>
    </xf>
    <xf numFmtId="0" fontId="23" fillId="44" borderId="55" xfId="0" applyFont="1" applyFill="1" applyBorder="1" applyAlignment="1" applyProtection="1">
      <alignment horizontal="center" vertical="center" wrapText="1"/>
      <protection locked="0"/>
    </xf>
    <xf numFmtId="0" fontId="23" fillId="44" borderId="56" xfId="0" applyFont="1" applyFill="1" applyBorder="1" applyAlignment="1" applyProtection="1">
      <alignment horizontal="center" vertical="center" wrapText="1"/>
      <protection locked="0"/>
    </xf>
    <xf numFmtId="0" fontId="23" fillId="44" borderId="70" xfId="0" applyFont="1" applyFill="1" applyBorder="1" applyAlignment="1" applyProtection="1">
      <alignment horizontal="center" vertical="center" wrapText="1"/>
      <protection locked="0"/>
    </xf>
    <xf numFmtId="0" fontId="23" fillId="44" borderId="73" xfId="0" applyFont="1" applyFill="1" applyBorder="1" applyAlignment="1" applyProtection="1">
      <alignment horizontal="center" vertical="center" wrapText="1"/>
      <protection locked="0"/>
    </xf>
    <xf numFmtId="0" fontId="23" fillId="44" borderId="74" xfId="0" applyFont="1" applyFill="1" applyBorder="1" applyAlignment="1" applyProtection="1">
      <alignment horizontal="center" vertical="center" wrapText="1"/>
      <protection locked="0"/>
    </xf>
    <xf numFmtId="0" fontId="23" fillId="44" borderId="75" xfId="0" applyFont="1" applyFill="1" applyBorder="1" applyAlignment="1" applyProtection="1">
      <alignment horizontal="center" vertical="center" wrapText="1"/>
      <protection locked="0"/>
    </xf>
    <xf numFmtId="0" fontId="23" fillId="44" borderId="72" xfId="0" applyFont="1" applyFill="1" applyBorder="1" applyAlignment="1" applyProtection="1">
      <alignment horizontal="center" vertical="center" wrapText="1"/>
      <protection locked="0"/>
    </xf>
    <xf numFmtId="0" fontId="23" fillId="44" borderId="76" xfId="0" applyFont="1" applyFill="1" applyBorder="1" applyAlignment="1" applyProtection="1">
      <alignment horizontal="center" vertical="center" wrapText="1"/>
      <protection locked="0"/>
    </xf>
    <xf numFmtId="0" fontId="23" fillId="44" borderId="77" xfId="0" applyFont="1" applyFill="1" applyBorder="1" applyAlignment="1" applyProtection="1">
      <alignment horizontal="center" vertical="center" wrapText="1"/>
      <protection locked="0"/>
    </xf>
    <xf numFmtId="0" fontId="23" fillId="44" borderId="78" xfId="0" applyFont="1" applyFill="1" applyBorder="1" applyAlignment="1" applyProtection="1">
      <alignment horizontal="center" vertical="center" wrapText="1"/>
      <protection locked="0"/>
    </xf>
    <xf numFmtId="0" fontId="130" fillId="3" borderId="20" xfId="0" applyFont="1" applyFill="1" applyBorder="1" applyAlignment="1" applyProtection="1">
      <alignment horizontal="center"/>
      <protection locked="0"/>
    </xf>
    <xf numFmtId="0" fontId="130" fillId="3" borderId="15" xfId="0" applyFont="1" applyFill="1" applyBorder="1" applyAlignment="1" applyProtection="1">
      <alignment horizontal="center"/>
      <protection locked="0"/>
    </xf>
    <xf numFmtId="0" fontId="130" fillId="3" borderId="19" xfId="0" applyFont="1" applyFill="1" applyBorder="1" applyAlignment="1" applyProtection="1">
      <alignment horizontal="center"/>
      <protection locked="0"/>
    </xf>
    <xf numFmtId="0" fontId="27" fillId="0" borderId="0" xfId="0" applyFont="1" applyAlignment="1" applyProtection="1">
      <alignment horizontal="left" wrapText="1"/>
      <protection locked="0"/>
    </xf>
  </cellXfs>
  <cellStyles count="1736">
    <cellStyle name=" 1" xfId="38" xr:uid="{00000000-0005-0000-0000-000000000000}"/>
    <cellStyle name=" 1 2" xfId="39" xr:uid="{00000000-0005-0000-0000-000001000000}"/>
    <cellStyle name=" 1 3" xfId="40" xr:uid="{00000000-0005-0000-0000-000002000000}"/>
    <cellStyle name="1" xfId="41" xr:uid="{00000000-0005-0000-0000-000003000000}"/>
    <cellStyle name="1 2" xfId="42" xr:uid="{00000000-0005-0000-0000-000004000000}"/>
    <cellStyle name="20 % - Accent1" xfId="43" xr:uid="{00000000-0005-0000-0000-000005000000}"/>
    <cellStyle name="20 % - Accent1 2" xfId="44" xr:uid="{00000000-0005-0000-0000-000006000000}"/>
    <cellStyle name="20 % - Accent1 2 2" xfId="45" xr:uid="{00000000-0005-0000-0000-000007000000}"/>
    <cellStyle name="20 % - Accent1 3" xfId="46" xr:uid="{00000000-0005-0000-0000-000008000000}"/>
    <cellStyle name="20 % - Accent2" xfId="47" xr:uid="{00000000-0005-0000-0000-000009000000}"/>
    <cellStyle name="20 % - Accent2 2" xfId="48" xr:uid="{00000000-0005-0000-0000-00000A000000}"/>
    <cellStyle name="20 % - Accent2 2 2" xfId="49" xr:uid="{00000000-0005-0000-0000-00000B000000}"/>
    <cellStyle name="20 % - Accent2 3" xfId="50" xr:uid="{00000000-0005-0000-0000-00000C000000}"/>
    <cellStyle name="20 % - Accent3" xfId="51" xr:uid="{00000000-0005-0000-0000-00000D000000}"/>
    <cellStyle name="20 % - Accent3 2" xfId="52" xr:uid="{00000000-0005-0000-0000-00000E000000}"/>
    <cellStyle name="20 % - Accent3 2 2" xfId="53" xr:uid="{00000000-0005-0000-0000-00000F000000}"/>
    <cellStyle name="20 % - Accent3 3" xfId="54" xr:uid="{00000000-0005-0000-0000-000010000000}"/>
    <cellStyle name="20 % - Accent4" xfId="55" xr:uid="{00000000-0005-0000-0000-000011000000}"/>
    <cellStyle name="20 % - Accent4 2" xfId="56" xr:uid="{00000000-0005-0000-0000-000012000000}"/>
    <cellStyle name="20 % - Accent4 2 2" xfId="57" xr:uid="{00000000-0005-0000-0000-000013000000}"/>
    <cellStyle name="20 % - Accent4 3" xfId="58" xr:uid="{00000000-0005-0000-0000-000014000000}"/>
    <cellStyle name="20 % - Accent5" xfId="59" xr:uid="{00000000-0005-0000-0000-000015000000}"/>
    <cellStyle name="20 % - Accent5 2" xfId="60" xr:uid="{00000000-0005-0000-0000-000016000000}"/>
    <cellStyle name="20 % - Accent5 2 2" xfId="61" xr:uid="{00000000-0005-0000-0000-000017000000}"/>
    <cellStyle name="20 % - Accent5 3" xfId="62" xr:uid="{00000000-0005-0000-0000-000018000000}"/>
    <cellStyle name="20 % - Accent6" xfId="63" xr:uid="{00000000-0005-0000-0000-000019000000}"/>
    <cellStyle name="20 % - Accent6 2" xfId="64" xr:uid="{00000000-0005-0000-0000-00001A000000}"/>
    <cellStyle name="20 % - Accent6 2 2" xfId="65" xr:uid="{00000000-0005-0000-0000-00001B000000}"/>
    <cellStyle name="20 % - Accent6 3" xfId="66" xr:uid="{00000000-0005-0000-0000-00001C000000}"/>
    <cellStyle name="20% - Accent1 2" xfId="67" xr:uid="{00000000-0005-0000-0000-00001D000000}"/>
    <cellStyle name="20% - Accent1 2 2" xfId="68" xr:uid="{00000000-0005-0000-0000-00001E000000}"/>
    <cellStyle name="20% - Accent1 3" xfId="69" xr:uid="{00000000-0005-0000-0000-00001F000000}"/>
    <cellStyle name="20% - Accent1 4" xfId="70" xr:uid="{00000000-0005-0000-0000-000020000000}"/>
    <cellStyle name="20% - Accent1 4 2" xfId="1409" xr:uid="{00000000-0005-0000-0000-000021000000}"/>
    <cellStyle name="20% - Accent1 4 3" xfId="1595" xr:uid="{00000000-0005-0000-0000-000022000000}"/>
    <cellStyle name="20% - Accent1 4 4" xfId="1258" xr:uid="{00000000-0005-0000-0000-000023000000}"/>
    <cellStyle name="20% - Accent1 5" xfId="71" xr:uid="{00000000-0005-0000-0000-000024000000}"/>
    <cellStyle name="20% - Accent1 5 2" xfId="1410" xr:uid="{00000000-0005-0000-0000-000025000000}"/>
    <cellStyle name="20% - Accent1 5 3" xfId="1596" xr:uid="{00000000-0005-0000-0000-000026000000}"/>
    <cellStyle name="20% - Accent1 5 4" xfId="1259" xr:uid="{00000000-0005-0000-0000-000027000000}"/>
    <cellStyle name="20% - Accent1 6" xfId="72" xr:uid="{00000000-0005-0000-0000-000028000000}"/>
    <cellStyle name="20% - Accent1 6 2" xfId="1411" xr:uid="{00000000-0005-0000-0000-000029000000}"/>
    <cellStyle name="20% - Accent1 6 3" xfId="1597" xr:uid="{00000000-0005-0000-0000-00002A000000}"/>
    <cellStyle name="20% - Accent1 6 4" xfId="1260" xr:uid="{00000000-0005-0000-0000-00002B000000}"/>
    <cellStyle name="20% - Accent1 7" xfId="73" xr:uid="{00000000-0005-0000-0000-00002C000000}"/>
    <cellStyle name="20% - Accent1 7 2" xfId="1412" xr:uid="{00000000-0005-0000-0000-00002D000000}"/>
    <cellStyle name="20% - Accent1 7 3" xfId="1598" xr:uid="{00000000-0005-0000-0000-00002E000000}"/>
    <cellStyle name="20% - Accent1 7 4" xfId="1261" xr:uid="{00000000-0005-0000-0000-00002F000000}"/>
    <cellStyle name="20% - Accent1 8" xfId="74" xr:uid="{00000000-0005-0000-0000-000030000000}"/>
    <cellStyle name="20% - Accent1 8 2" xfId="1413" xr:uid="{00000000-0005-0000-0000-000031000000}"/>
    <cellStyle name="20% - Accent1 8 3" xfId="1599" xr:uid="{00000000-0005-0000-0000-000032000000}"/>
    <cellStyle name="20% - Accent1 8 4" xfId="1262" xr:uid="{00000000-0005-0000-0000-000033000000}"/>
    <cellStyle name="20% - Accent2 2" xfId="75" xr:uid="{00000000-0005-0000-0000-000034000000}"/>
    <cellStyle name="20% - Accent2 2 2" xfId="76" xr:uid="{00000000-0005-0000-0000-000035000000}"/>
    <cellStyle name="20% - Accent2 3" xfId="77" xr:uid="{00000000-0005-0000-0000-000036000000}"/>
    <cellStyle name="20% - Accent2 4" xfId="78" xr:uid="{00000000-0005-0000-0000-000037000000}"/>
    <cellStyle name="20% - Accent2 4 2" xfId="1414" xr:uid="{00000000-0005-0000-0000-000038000000}"/>
    <cellStyle name="20% - Accent2 4 3" xfId="1600" xr:uid="{00000000-0005-0000-0000-000039000000}"/>
    <cellStyle name="20% - Accent2 4 4" xfId="1263" xr:uid="{00000000-0005-0000-0000-00003A000000}"/>
    <cellStyle name="20% - Accent2 5" xfId="79" xr:uid="{00000000-0005-0000-0000-00003B000000}"/>
    <cellStyle name="20% - Accent2 5 2" xfId="1415" xr:uid="{00000000-0005-0000-0000-00003C000000}"/>
    <cellStyle name="20% - Accent2 5 3" xfId="1601" xr:uid="{00000000-0005-0000-0000-00003D000000}"/>
    <cellStyle name="20% - Accent2 5 4" xfId="1264" xr:uid="{00000000-0005-0000-0000-00003E000000}"/>
    <cellStyle name="20% - Accent2 6" xfId="80" xr:uid="{00000000-0005-0000-0000-00003F000000}"/>
    <cellStyle name="20% - Accent2 6 2" xfId="1416" xr:uid="{00000000-0005-0000-0000-000040000000}"/>
    <cellStyle name="20% - Accent2 6 3" xfId="1602" xr:uid="{00000000-0005-0000-0000-000041000000}"/>
    <cellStyle name="20% - Accent2 6 4" xfId="1265" xr:uid="{00000000-0005-0000-0000-000042000000}"/>
    <cellStyle name="20% - Accent2 7" xfId="81" xr:uid="{00000000-0005-0000-0000-000043000000}"/>
    <cellStyle name="20% - Accent2 7 2" xfId="1417" xr:uid="{00000000-0005-0000-0000-000044000000}"/>
    <cellStyle name="20% - Accent2 7 3" xfId="1603" xr:uid="{00000000-0005-0000-0000-000045000000}"/>
    <cellStyle name="20% - Accent2 7 4" xfId="1266" xr:uid="{00000000-0005-0000-0000-000046000000}"/>
    <cellStyle name="20% - Accent2 8" xfId="82" xr:uid="{00000000-0005-0000-0000-000047000000}"/>
    <cellStyle name="20% - Accent2 8 2" xfId="1418" xr:uid="{00000000-0005-0000-0000-000048000000}"/>
    <cellStyle name="20% - Accent2 8 3" xfId="1604" xr:uid="{00000000-0005-0000-0000-000049000000}"/>
    <cellStyle name="20% - Accent2 8 4" xfId="1267" xr:uid="{00000000-0005-0000-0000-00004A000000}"/>
    <cellStyle name="20% - Accent3 2" xfId="83" xr:uid="{00000000-0005-0000-0000-00004B000000}"/>
    <cellStyle name="20% - Accent3 2 2" xfId="84" xr:uid="{00000000-0005-0000-0000-00004C000000}"/>
    <cellStyle name="20% - Accent3 3" xfId="85" xr:uid="{00000000-0005-0000-0000-00004D000000}"/>
    <cellStyle name="20% - Accent3 4" xfId="86" xr:uid="{00000000-0005-0000-0000-00004E000000}"/>
    <cellStyle name="20% - Accent3 4 2" xfId="1419" xr:uid="{00000000-0005-0000-0000-00004F000000}"/>
    <cellStyle name="20% - Accent3 4 3" xfId="1605" xr:uid="{00000000-0005-0000-0000-000050000000}"/>
    <cellStyle name="20% - Accent3 4 4" xfId="1268" xr:uid="{00000000-0005-0000-0000-000051000000}"/>
    <cellStyle name="20% - Accent3 5" xfId="87" xr:uid="{00000000-0005-0000-0000-000052000000}"/>
    <cellStyle name="20% - Accent3 5 2" xfId="1420" xr:uid="{00000000-0005-0000-0000-000053000000}"/>
    <cellStyle name="20% - Accent3 5 3" xfId="1606" xr:uid="{00000000-0005-0000-0000-000054000000}"/>
    <cellStyle name="20% - Accent3 5 4" xfId="1269" xr:uid="{00000000-0005-0000-0000-000055000000}"/>
    <cellStyle name="20% - Accent3 6" xfId="88" xr:uid="{00000000-0005-0000-0000-000056000000}"/>
    <cellStyle name="20% - Accent3 6 2" xfId="1421" xr:uid="{00000000-0005-0000-0000-000057000000}"/>
    <cellStyle name="20% - Accent3 6 3" xfId="1607" xr:uid="{00000000-0005-0000-0000-000058000000}"/>
    <cellStyle name="20% - Accent3 6 4" xfId="1270" xr:uid="{00000000-0005-0000-0000-000059000000}"/>
    <cellStyle name="20% - Accent3 7" xfId="89" xr:uid="{00000000-0005-0000-0000-00005A000000}"/>
    <cellStyle name="20% - Accent3 7 2" xfId="1422" xr:uid="{00000000-0005-0000-0000-00005B000000}"/>
    <cellStyle name="20% - Accent3 7 3" xfId="1608" xr:uid="{00000000-0005-0000-0000-00005C000000}"/>
    <cellStyle name="20% - Accent3 7 4" xfId="1271" xr:uid="{00000000-0005-0000-0000-00005D000000}"/>
    <cellStyle name="20% - Accent3 8" xfId="90" xr:uid="{00000000-0005-0000-0000-00005E000000}"/>
    <cellStyle name="20% - Accent3 8 2" xfId="1423" xr:uid="{00000000-0005-0000-0000-00005F000000}"/>
    <cellStyle name="20% - Accent3 8 3" xfId="1609" xr:uid="{00000000-0005-0000-0000-000060000000}"/>
    <cellStyle name="20% - Accent3 8 4" xfId="1272" xr:uid="{00000000-0005-0000-0000-000061000000}"/>
    <cellStyle name="20% - Accent4 2" xfId="91" xr:uid="{00000000-0005-0000-0000-000062000000}"/>
    <cellStyle name="20% - Accent4 2 2" xfId="92" xr:uid="{00000000-0005-0000-0000-000063000000}"/>
    <cellStyle name="20% - Accent4 3" xfId="93" xr:uid="{00000000-0005-0000-0000-000064000000}"/>
    <cellStyle name="20% - Accent4 4" xfId="94" xr:uid="{00000000-0005-0000-0000-000065000000}"/>
    <cellStyle name="20% - Accent4 4 2" xfId="1424" xr:uid="{00000000-0005-0000-0000-000066000000}"/>
    <cellStyle name="20% - Accent4 4 3" xfId="1610" xr:uid="{00000000-0005-0000-0000-000067000000}"/>
    <cellStyle name="20% - Accent4 4 4" xfId="1273" xr:uid="{00000000-0005-0000-0000-000068000000}"/>
    <cellStyle name="20% - Accent4 5" xfId="95" xr:uid="{00000000-0005-0000-0000-000069000000}"/>
    <cellStyle name="20% - Accent4 5 2" xfId="1425" xr:uid="{00000000-0005-0000-0000-00006A000000}"/>
    <cellStyle name="20% - Accent4 5 3" xfId="1611" xr:uid="{00000000-0005-0000-0000-00006B000000}"/>
    <cellStyle name="20% - Accent4 5 4" xfId="1274" xr:uid="{00000000-0005-0000-0000-00006C000000}"/>
    <cellStyle name="20% - Accent4 6" xfId="96" xr:uid="{00000000-0005-0000-0000-00006D000000}"/>
    <cellStyle name="20% - Accent4 6 2" xfId="1426" xr:uid="{00000000-0005-0000-0000-00006E000000}"/>
    <cellStyle name="20% - Accent4 6 3" xfId="1612" xr:uid="{00000000-0005-0000-0000-00006F000000}"/>
    <cellStyle name="20% - Accent4 6 4" xfId="1275" xr:uid="{00000000-0005-0000-0000-000070000000}"/>
    <cellStyle name="20% - Accent4 7" xfId="97" xr:uid="{00000000-0005-0000-0000-000071000000}"/>
    <cellStyle name="20% - Accent4 7 2" xfId="1427" xr:uid="{00000000-0005-0000-0000-000072000000}"/>
    <cellStyle name="20% - Accent4 7 3" xfId="1613" xr:uid="{00000000-0005-0000-0000-000073000000}"/>
    <cellStyle name="20% - Accent4 7 4" xfId="1276" xr:uid="{00000000-0005-0000-0000-000074000000}"/>
    <cellStyle name="20% - Accent4 8" xfId="98" xr:uid="{00000000-0005-0000-0000-000075000000}"/>
    <cellStyle name="20% - Accent4 8 2" xfId="1428" xr:uid="{00000000-0005-0000-0000-000076000000}"/>
    <cellStyle name="20% - Accent4 8 3" xfId="1614" xr:uid="{00000000-0005-0000-0000-000077000000}"/>
    <cellStyle name="20% - Accent4 8 4" xfId="1277" xr:uid="{00000000-0005-0000-0000-000078000000}"/>
    <cellStyle name="20% - Accent5 2" xfId="99" xr:uid="{00000000-0005-0000-0000-000079000000}"/>
    <cellStyle name="20% - Accent5 2 2" xfId="100" xr:uid="{00000000-0005-0000-0000-00007A000000}"/>
    <cellStyle name="20% - Accent5 3" xfId="101" xr:uid="{00000000-0005-0000-0000-00007B000000}"/>
    <cellStyle name="20% - Accent5 4" xfId="102" xr:uid="{00000000-0005-0000-0000-00007C000000}"/>
    <cellStyle name="20% - Accent5 4 2" xfId="1429" xr:uid="{00000000-0005-0000-0000-00007D000000}"/>
    <cellStyle name="20% - Accent5 4 3" xfId="1615" xr:uid="{00000000-0005-0000-0000-00007E000000}"/>
    <cellStyle name="20% - Accent5 4 4" xfId="1278" xr:uid="{00000000-0005-0000-0000-00007F000000}"/>
    <cellStyle name="20% - Accent5 5" xfId="103" xr:uid="{00000000-0005-0000-0000-000080000000}"/>
    <cellStyle name="20% - Accent5 5 2" xfId="1430" xr:uid="{00000000-0005-0000-0000-000081000000}"/>
    <cellStyle name="20% - Accent5 5 3" xfId="1616" xr:uid="{00000000-0005-0000-0000-000082000000}"/>
    <cellStyle name="20% - Accent5 5 4" xfId="1279" xr:uid="{00000000-0005-0000-0000-000083000000}"/>
    <cellStyle name="20% - Accent5 6" xfId="104" xr:uid="{00000000-0005-0000-0000-000084000000}"/>
    <cellStyle name="20% - Accent5 6 2" xfId="1431" xr:uid="{00000000-0005-0000-0000-000085000000}"/>
    <cellStyle name="20% - Accent5 6 3" xfId="1617" xr:uid="{00000000-0005-0000-0000-000086000000}"/>
    <cellStyle name="20% - Accent5 6 4" xfId="1280" xr:uid="{00000000-0005-0000-0000-000087000000}"/>
    <cellStyle name="20% - Accent5 7" xfId="105" xr:uid="{00000000-0005-0000-0000-000088000000}"/>
    <cellStyle name="20% - Accent5 7 2" xfId="1432" xr:uid="{00000000-0005-0000-0000-000089000000}"/>
    <cellStyle name="20% - Accent5 7 3" xfId="1618" xr:uid="{00000000-0005-0000-0000-00008A000000}"/>
    <cellStyle name="20% - Accent5 7 4" xfId="1281" xr:uid="{00000000-0005-0000-0000-00008B000000}"/>
    <cellStyle name="20% - Accent5 8" xfId="106" xr:uid="{00000000-0005-0000-0000-00008C000000}"/>
    <cellStyle name="20% - Accent5 8 2" xfId="1433" xr:uid="{00000000-0005-0000-0000-00008D000000}"/>
    <cellStyle name="20% - Accent5 8 3" xfId="1619" xr:uid="{00000000-0005-0000-0000-00008E000000}"/>
    <cellStyle name="20% - Accent5 8 4" xfId="1282" xr:uid="{00000000-0005-0000-0000-00008F000000}"/>
    <cellStyle name="20% - Accent6 2" xfId="107" xr:uid="{00000000-0005-0000-0000-000090000000}"/>
    <cellStyle name="20% - Accent6 2 2" xfId="108" xr:uid="{00000000-0005-0000-0000-000091000000}"/>
    <cellStyle name="20% - Accent6 3" xfId="109" xr:uid="{00000000-0005-0000-0000-000092000000}"/>
    <cellStyle name="20% - Accent6 4" xfId="110" xr:uid="{00000000-0005-0000-0000-000093000000}"/>
    <cellStyle name="20% - Accent6 4 2" xfId="1434" xr:uid="{00000000-0005-0000-0000-000094000000}"/>
    <cellStyle name="20% - Accent6 4 3" xfId="1620" xr:uid="{00000000-0005-0000-0000-000095000000}"/>
    <cellStyle name="20% - Accent6 4 4" xfId="1283" xr:uid="{00000000-0005-0000-0000-000096000000}"/>
    <cellStyle name="20% - Accent6 5" xfId="111" xr:uid="{00000000-0005-0000-0000-000097000000}"/>
    <cellStyle name="20% - Accent6 5 2" xfId="1435" xr:uid="{00000000-0005-0000-0000-000098000000}"/>
    <cellStyle name="20% - Accent6 5 3" xfId="1621" xr:uid="{00000000-0005-0000-0000-000099000000}"/>
    <cellStyle name="20% - Accent6 5 4" xfId="1284" xr:uid="{00000000-0005-0000-0000-00009A000000}"/>
    <cellStyle name="20% - Accent6 6" xfId="112" xr:uid="{00000000-0005-0000-0000-00009B000000}"/>
    <cellStyle name="20% - Accent6 6 2" xfId="1436" xr:uid="{00000000-0005-0000-0000-00009C000000}"/>
    <cellStyle name="20% - Accent6 6 3" xfId="1622" xr:uid="{00000000-0005-0000-0000-00009D000000}"/>
    <cellStyle name="20% - Accent6 6 4" xfId="1285" xr:uid="{00000000-0005-0000-0000-00009E000000}"/>
    <cellStyle name="20% - Accent6 7" xfId="113" xr:uid="{00000000-0005-0000-0000-00009F000000}"/>
    <cellStyle name="20% - Accent6 7 2" xfId="1437" xr:uid="{00000000-0005-0000-0000-0000A0000000}"/>
    <cellStyle name="20% - Accent6 7 3" xfId="1623" xr:uid="{00000000-0005-0000-0000-0000A1000000}"/>
    <cellStyle name="20% - Accent6 7 4" xfId="1286" xr:uid="{00000000-0005-0000-0000-0000A2000000}"/>
    <cellStyle name="20% - Accent6 8" xfId="114" xr:uid="{00000000-0005-0000-0000-0000A3000000}"/>
    <cellStyle name="20% - Accent6 8 2" xfId="1438" xr:uid="{00000000-0005-0000-0000-0000A4000000}"/>
    <cellStyle name="20% - Accent6 8 3" xfId="1624" xr:uid="{00000000-0005-0000-0000-0000A5000000}"/>
    <cellStyle name="20% - Accent6 8 4" xfId="1287" xr:uid="{00000000-0005-0000-0000-0000A6000000}"/>
    <cellStyle name="20% - Colore 1" xfId="115" xr:uid="{00000000-0005-0000-0000-0000A7000000}"/>
    <cellStyle name="20% - Colore 1 2" xfId="116" xr:uid="{00000000-0005-0000-0000-0000A8000000}"/>
    <cellStyle name="20% - Colore 2" xfId="117" xr:uid="{00000000-0005-0000-0000-0000A9000000}"/>
    <cellStyle name="20% - Colore 2 2" xfId="118" xr:uid="{00000000-0005-0000-0000-0000AA000000}"/>
    <cellStyle name="20% - Colore 3" xfId="119" xr:uid="{00000000-0005-0000-0000-0000AB000000}"/>
    <cellStyle name="20% - Colore 3 2" xfId="120" xr:uid="{00000000-0005-0000-0000-0000AC000000}"/>
    <cellStyle name="20% - Colore 4" xfId="121" xr:uid="{00000000-0005-0000-0000-0000AD000000}"/>
    <cellStyle name="20% - Colore 4 2" xfId="122" xr:uid="{00000000-0005-0000-0000-0000AE000000}"/>
    <cellStyle name="20% - Colore 5" xfId="123" xr:uid="{00000000-0005-0000-0000-0000AF000000}"/>
    <cellStyle name="20% - Colore 5 2" xfId="124" xr:uid="{00000000-0005-0000-0000-0000B0000000}"/>
    <cellStyle name="20% - Colore 6" xfId="125" xr:uid="{00000000-0005-0000-0000-0000B1000000}"/>
    <cellStyle name="20% - Colore 6 2" xfId="126" xr:uid="{00000000-0005-0000-0000-0000B2000000}"/>
    <cellStyle name="20% - Énfasis1" xfId="127" xr:uid="{00000000-0005-0000-0000-0000B3000000}"/>
    <cellStyle name="20% - Énfasis1 2" xfId="128" xr:uid="{00000000-0005-0000-0000-0000B4000000}"/>
    <cellStyle name="20% - Énfasis1 2 2" xfId="129" xr:uid="{00000000-0005-0000-0000-0000B5000000}"/>
    <cellStyle name="20% - Énfasis1 2 3" xfId="130" xr:uid="{00000000-0005-0000-0000-0000B6000000}"/>
    <cellStyle name="20% - Énfasis1 3" xfId="131" xr:uid="{00000000-0005-0000-0000-0000B7000000}"/>
    <cellStyle name="20% - Énfasis1 4" xfId="132" xr:uid="{00000000-0005-0000-0000-0000B8000000}"/>
    <cellStyle name="20% - Énfasis2" xfId="133" xr:uid="{00000000-0005-0000-0000-0000B9000000}"/>
    <cellStyle name="20% - Énfasis2 2" xfId="134" xr:uid="{00000000-0005-0000-0000-0000BA000000}"/>
    <cellStyle name="20% - Énfasis2 2 2" xfId="135" xr:uid="{00000000-0005-0000-0000-0000BB000000}"/>
    <cellStyle name="20% - Énfasis2 2 3" xfId="136" xr:uid="{00000000-0005-0000-0000-0000BC000000}"/>
    <cellStyle name="20% - Énfasis2 3" xfId="137" xr:uid="{00000000-0005-0000-0000-0000BD000000}"/>
    <cellStyle name="20% - Énfasis2 4" xfId="138" xr:uid="{00000000-0005-0000-0000-0000BE000000}"/>
    <cellStyle name="20% - Énfasis3" xfId="139" xr:uid="{00000000-0005-0000-0000-0000BF000000}"/>
    <cellStyle name="20% - Énfasis3 2" xfId="140" xr:uid="{00000000-0005-0000-0000-0000C0000000}"/>
    <cellStyle name="20% - Énfasis3 2 2" xfId="141" xr:uid="{00000000-0005-0000-0000-0000C1000000}"/>
    <cellStyle name="20% - Énfasis3 2 3" xfId="142" xr:uid="{00000000-0005-0000-0000-0000C2000000}"/>
    <cellStyle name="20% - Énfasis3 3" xfId="143" xr:uid="{00000000-0005-0000-0000-0000C3000000}"/>
    <cellStyle name="20% - Énfasis3 4" xfId="144" xr:uid="{00000000-0005-0000-0000-0000C4000000}"/>
    <cellStyle name="20% - Énfasis4" xfId="145" xr:uid="{00000000-0005-0000-0000-0000C5000000}"/>
    <cellStyle name="20% - Énfasis4 2" xfId="146" xr:uid="{00000000-0005-0000-0000-0000C6000000}"/>
    <cellStyle name="20% - Énfasis4 2 2" xfId="147" xr:uid="{00000000-0005-0000-0000-0000C7000000}"/>
    <cellStyle name="20% - Énfasis4 2 3" xfId="148" xr:uid="{00000000-0005-0000-0000-0000C8000000}"/>
    <cellStyle name="20% - Énfasis4 3" xfId="149" xr:uid="{00000000-0005-0000-0000-0000C9000000}"/>
    <cellStyle name="20% - Énfasis4 4" xfId="150" xr:uid="{00000000-0005-0000-0000-0000CA000000}"/>
    <cellStyle name="20% - Énfasis5" xfId="151" xr:uid="{00000000-0005-0000-0000-0000CB000000}"/>
    <cellStyle name="20% - Énfasis5 2" xfId="152" xr:uid="{00000000-0005-0000-0000-0000CC000000}"/>
    <cellStyle name="20% - Énfasis5 2 2" xfId="153" xr:uid="{00000000-0005-0000-0000-0000CD000000}"/>
    <cellStyle name="20% - Énfasis5 2 3" xfId="154" xr:uid="{00000000-0005-0000-0000-0000CE000000}"/>
    <cellStyle name="20% - Énfasis5 3" xfId="155" xr:uid="{00000000-0005-0000-0000-0000CF000000}"/>
    <cellStyle name="20% - Énfasis5 4" xfId="156" xr:uid="{00000000-0005-0000-0000-0000D0000000}"/>
    <cellStyle name="20% - Énfasis6" xfId="157" xr:uid="{00000000-0005-0000-0000-0000D1000000}"/>
    <cellStyle name="20% - Énfasis6 2" xfId="158" xr:uid="{00000000-0005-0000-0000-0000D2000000}"/>
    <cellStyle name="20% - Énfasis6 2 2" xfId="159" xr:uid="{00000000-0005-0000-0000-0000D3000000}"/>
    <cellStyle name="20% - Énfasis6 2 3" xfId="160" xr:uid="{00000000-0005-0000-0000-0000D4000000}"/>
    <cellStyle name="20% - Énfasis6 3" xfId="161" xr:uid="{00000000-0005-0000-0000-0000D5000000}"/>
    <cellStyle name="20% - Énfasis6 4" xfId="162" xr:uid="{00000000-0005-0000-0000-0000D6000000}"/>
    <cellStyle name="20% - アクセント 1" xfId="163" xr:uid="{00000000-0005-0000-0000-0000D7000000}"/>
    <cellStyle name="20% - アクセント 2" xfId="164" xr:uid="{00000000-0005-0000-0000-0000D8000000}"/>
    <cellStyle name="20% - アクセント 3" xfId="165" xr:uid="{00000000-0005-0000-0000-0000D9000000}"/>
    <cellStyle name="20% - アクセント 4" xfId="166" xr:uid="{00000000-0005-0000-0000-0000DA000000}"/>
    <cellStyle name="20% - アクセント 5" xfId="167" xr:uid="{00000000-0005-0000-0000-0000DB000000}"/>
    <cellStyle name="20% - アクセント 6" xfId="168" xr:uid="{00000000-0005-0000-0000-0000DC000000}"/>
    <cellStyle name="40 % - Accent1" xfId="169" xr:uid="{00000000-0005-0000-0000-0000DD000000}"/>
    <cellStyle name="40 % - Accent1 2" xfId="170" xr:uid="{00000000-0005-0000-0000-0000DE000000}"/>
    <cellStyle name="40 % - Accent1 2 2" xfId="171" xr:uid="{00000000-0005-0000-0000-0000DF000000}"/>
    <cellStyle name="40 % - Accent1 3" xfId="172" xr:uid="{00000000-0005-0000-0000-0000E0000000}"/>
    <cellStyle name="40 % - Accent2" xfId="173" xr:uid="{00000000-0005-0000-0000-0000E1000000}"/>
    <cellStyle name="40 % - Accent2 2" xfId="174" xr:uid="{00000000-0005-0000-0000-0000E2000000}"/>
    <cellStyle name="40 % - Accent2 2 2" xfId="175" xr:uid="{00000000-0005-0000-0000-0000E3000000}"/>
    <cellStyle name="40 % - Accent2 3" xfId="176" xr:uid="{00000000-0005-0000-0000-0000E4000000}"/>
    <cellStyle name="40 % - Accent3" xfId="177" xr:uid="{00000000-0005-0000-0000-0000E5000000}"/>
    <cellStyle name="40 % - Accent3 2" xfId="178" xr:uid="{00000000-0005-0000-0000-0000E6000000}"/>
    <cellStyle name="40 % - Accent3 2 2" xfId="179" xr:uid="{00000000-0005-0000-0000-0000E7000000}"/>
    <cellStyle name="40 % - Accent3 3" xfId="180" xr:uid="{00000000-0005-0000-0000-0000E8000000}"/>
    <cellStyle name="40 % - Accent4" xfId="181" xr:uid="{00000000-0005-0000-0000-0000E9000000}"/>
    <cellStyle name="40 % - Accent4 2" xfId="182" xr:uid="{00000000-0005-0000-0000-0000EA000000}"/>
    <cellStyle name="40 % - Accent4 2 2" xfId="183" xr:uid="{00000000-0005-0000-0000-0000EB000000}"/>
    <cellStyle name="40 % - Accent4 3" xfId="184" xr:uid="{00000000-0005-0000-0000-0000EC000000}"/>
    <cellStyle name="40 % - Accent5" xfId="185" xr:uid="{00000000-0005-0000-0000-0000ED000000}"/>
    <cellStyle name="40 % - Accent5 2" xfId="186" xr:uid="{00000000-0005-0000-0000-0000EE000000}"/>
    <cellStyle name="40 % - Accent5 2 2" xfId="187" xr:uid="{00000000-0005-0000-0000-0000EF000000}"/>
    <cellStyle name="40 % - Accent5 3" xfId="188" xr:uid="{00000000-0005-0000-0000-0000F0000000}"/>
    <cellStyle name="40 % - Accent6" xfId="189" xr:uid="{00000000-0005-0000-0000-0000F1000000}"/>
    <cellStyle name="40 % - Accent6 2" xfId="190" xr:uid="{00000000-0005-0000-0000-0000F2000000}"/>
    <cellStyle name="40 % - Accent6 2 2" xfId="191" xr:uid="{00000000-0005-0000-0000-0000F3000000}"/>
    <cellStyle name="40 % - Accent6 3" xfId="192" xr:uid="{00000000-0005-0000-0000-0000F4000000}"/>
    <cellStyle name="40% - Accent1 2" xfId="193" xr:uid="{00000000-0005-0000-0000-0000F5000000}"/>
    <cellStyle name="40% - Accent1 2 2" xfId="194" xr:uid="{00000000-0005-0000-0000-0000F6000000}"/>
    <cellStyle name="40% - Accent1 3" xfId="195" xr:uid="{00000000-0005-0000-0000-0000F7000000}"/>
    <cellStyle name="40% - Accent1 4" xfId="196" xr:uid="{00000000-0005-0000-0000-0000F8000000}"/>
    <cellStyle name="40% - Accent1 4 2" xfId="1441" xr:uid="{00000000-0005-0000-0000-0000F9000000}"/>
    <cellStyle name="40% - Accent1 4 3" xfId="1625" xr:uid="{00000000-0005-0000-0000-0000FA000000}"/>
    <cellStyle name="40% - Accent1 4 4" xfId="1288" xr:uid="{00000000-0005-0000-0000-0000FB000000}"/>
    <cellStyle name="40% - Accent1 5" xfId="197" xr:uid="{00000000-0005-0000-0000-0000FC000000}"/>
    <cellStyle name="40% - Accent1 5 2" xfId="1442" xr:uid="{00000000-0005-0000-0000-0000FD000000}"/>
    <cellStyle name="40% - Accent1 5 3" xfId="1626" xr:uid="{00000000-0005-0000-0000-0000FE000000}"/>
    <cellStyle name="40% - Accent1 5 4" xfId="1289" xr:uid="{00000000-0005-0000-0000-0000FF000000}"/>
    <cellStyle name="40% - Accent1 6" xfId="198" xr:uid="{00000000-0005-0000-0000-000000010000}"/>
    <cellStyle name="40% - Accent1 6 2" xfId="1443" xr:uid="{00000000-0005-0000-0000-000001010000}"/>
    <cellStyle name="40% - Accent1 6 3" xfId="1627" xr:uid="{00000000-0005-0000-0000-000002010000}"/>
    <cellStyle name="40% - Accent1 6 4" xfId="1290" xr:uid="{00000000-0005-0000-0000-000003010000}"/>
    <cellStyle name="40% - Accent1 7" xfId="199" xr:uid="{00000000-0005-0000-0000-000004010000}"/>
    <cellStyle name="40% - Accent1 7 2" xfId="1444" xr:uid="{00000000-0005-0000-0000-000005010000}"/>
    <cellStyle name="40% - Accent1 7 3" xfId="1628" xr:uid="{00000000-0005-0000-0000-000006010000}"/>
    <cellStyle name="40% - Accent1 7 4" xfId="1291" xr:uid="{00000000-0005-0000-0000-000007010000}"/>
    <cellStyle name="40% - Accent1 8" xfId="200" xr:uid="{00000000-0005-0000-0000-000008010000}"/>
    <cellStyle name="40% - Accent1 8 2" xfId="1445" xr:uid="{00000000-0005-0000-0000-000009010000}"/>
    <cellStyle name="40% - Accent1 8 3" xfId="1629" xr:uid="{00000000-0005-0000-0000-00000A010000}"/>
    <cellStyle name="40% - Accent1 8 4" xfId="1292" xr:uid="{00000000-0005-0000-0000-00000B010000}"/>
    <cellStyle name="40% - Accent2 2" xfId="201" xr:uid="{00000000-0005-0000-0000-00000C010000}"/>
    <cellStyle name="40% - Accent2 2 2" xfId="202" xr:uid="{00000000-0005-0000-0000-00000D010000}"/>
    <cellStyle name="40% - Accent2 3" xfId="203" xr:uid="{00000000-0005-0000-0000-00000E010000}"/>
    <cellStyle name="40% - Accent2 4" xfId="204" xr:uid="{00000000-0005-0000-0000-00000F010000}"/>
    <cellStyle name="40% - Accent2 4 2" xfId="1446" xr:uid="{00000000-0005-0000-0000-000010010000}"/>
    <cellStyle name="40% - Accent2 4 3" xfId="1630" xr:uid="{00000000-0005-0000-0000-000011010000}"/>
    <cellStyle name="40% - Accent2 4 4" xfId="1293" xr:uid="{00000000-0005-0000-0000-000012010000}"/>
    <cellStyle name="40% - Accent2 5" xfId="205" xr:uid="{00000000-0005-0000-0000-000013010000}"/>
    <cellStyle name="40% - Accent2 5 2" xfId="1447" xr:uid="{00000000-0005-0000-0000-000014010000}"/>
    <cellStyle name="40% - Accent2 5 3" xfId="1631" xr:uid="{00000000-0005-0000-0000-000015010000}"/>
    <cellStyle name="40% - Accent2 5 4" xfId="1294" xr:uid="{00000000-0005-0000-0000-000016010000}"/>
    <cellStyle name="40% - Accent2 6" xfId="206" xr:uid="{00000000-0005-0000-0000-000017010000}"/>
    <cellStyle name="40% - Accent2 6 2" xfId="1448" xr:uid="{00000000-0005-0000-0000-000018010000}"/>
    <cellStyle name="40% - Accent2 6 3" xfId="1632" xr:uid="{00000000-0005-0000-0000-000019010000}"/>
    <cellStyle name="40% - Accent2 6 4" xfId="1295" xr:uid="{00000000-0005-0000-0000-00001A010000}"/>
    <cellStyle name="40% - Accent2 7" xfId="207" xr:uid="{00000000-0005-0000-0000-00001B010000}"/>
    <cellStyle name="40% - Accent2 7 2" xfId="1449" xr:uid="{00000000-0005-0000-0000-00001C010000}"/>
    <cellStyle name="40% - Accent2 7 3" xfId="1633" xr:uid="{00000000-0005-0000-0000-00001D010000}"/>
    <cellStyle name="40% - Accent2 7 4" xfId="1296" xr:uid="{00000000-0005-0000-0000-00001E010000}"/>
    <cellStyle name="40% - Accent2 8" xfId="208" xr:uid="{00000000-0005-0000-0000-00001F010000}"/>
    <cellStyle name="40% - Accent2 8 2" xfId="1450" xr:uid="{00000000-0005-0000-0000-000020010000}"/>
    <cellStyle name="40% - Accent2 8 3" xfId="1634" xr:uid="{00000000-0005-0000-0000-000021010000}"/>
    <cellStyle name="40% - Accent2 8 4" xfId="1297" xr:uid="{00000000-0005-0000-0000-000022010000}"/>
    <cellStyle name="40% - Accent3 2" xfId="209" xr:uid="{00000000-0005-0000-0000-000023010000}"/>
    <cellStyle name="40% - Accent3 2 2" xfId="210" xr:uid="{00000000-0005-0000-0000-000024010000}"/>
    <cellStyle name="40% - Accent3 3" xfId="211" xr:uid="{00000000-0005-0000-0000-000025010000}"/>
    <cellStyle name="40% - Accent3 4" xfId="212" xr:uid="{00000000-0005-0000-0000-000026010000}"/>
    <cellStyle name="40% - Accent3 4 2" xfId="1451" xr:uid="{00000000-0005-0000-0000-000027010000}"/>
    <cellStyle name="40% - Accent3 4 3" xfId="1635" xr:uid="{00000000-0005-0000-0000-000028010000}"/>
    <cellStyle name="40% - Accent3 4 4" xfId="1298" xr:uid="{00000000-0005-0000-0000-000029010000}"/>
    <cellStyle name="40% - Accent3 5" xfId="213" xr:uid="{00000000-0005-0000-0000-00002A010000}"/>
    <cellStyle name="40% - Accent3 5 2" xfId="1452" xr:uid="{00000000-0005-0000-0000-00002B010000}"/>
    <cellStyle name="40% - Accent3 5 3" xfId="1636" xr:uid="{00000000-0005-0000-0000-00002C010000}"/>
    <cellStyle name="40% - Accent3 5 4" xfId="1299" xr:uid="{00000000-0005-0000-0000-00002D010000}"/>
    <cellStyle name="40% - Accent3 6" xfId="214" xr:uid="{00000000-0005-0000-0000-00002E010000}"/>
    <cellStyle name="40% - Accent3 6 2" xfId="1453" xr:uid="{00000000-0005-0000-0000-00002F010000}"/>
    <cellStyle name="40% - Accent3 6 3" xfId="1637" xr:uid="{00000000-0005-0000-0000-000030010000}"/>
    <cellStyle name="40% - Accent3 6 4" xfId="1300" xr:uid="{00000000-0005-0000-0000-000031010000}"/>
    <cellStyle name="40% - Accent3 7" xfId="215" xr:uid="{00000000-0005-0000-0000-000032010000}"/>
    <cellStyle name="40% - Accent3 7 2" xfId="1454" xr:uid="{00000000-0005-0000-0000-000033010000}"/>
    <cellStyle name="40% - Accent3 7 3" xfId="1638" xr:uid="{00000000-0005-0000-0000-000034010000}"/>
    <cellStyle name="40% - Accent3 7 4" xfId="1301" xr:uid="{00000000-0005-0000-0000-000035010000}"/>
    <cellStyle name="40% - Accent3 8" xfId="216" xr:uid="{00000000-0005-0000-0000-000036010000}"/>
    <cellStyle name="40% - Accent3 8 2" xfId="1455" xr:uid="{00000000-0005-0000-0000-000037010000}"/>
    <cellStyle name="40% - Accent3 8 3" xfId="1639" xr:uid="{00000000-0005-0000-0000-000038010000}"/>
    <cellStyle name="40% - Accent3 8 4" xfId="1302" xr:uid="{00000000-0005-0000-0000-000039010000}"/>
    <cellStyle name="40% - Accent4 2" xfId="217" xr:uid="{00000000-0005-0000-0000-00003A010000}"/>
    <cellStyle name="40% - Accent4 2 2" xfId="218" xr:uid="{00000000-0005-0000-0000-00003B010000}"/>
    <cellStyle name="40% - Accent4 3" xfId="219" xr:uid="{00000000-0005-0000-0000-00003C010000}"/>
    <cellStyle name="40% - Accent4 4" xfId="220" xr:uid="{00000000-0005-0000-0000-00003D010000}"/>
    <cellStyle name="40% - Accent4 4 2" xfId="1456" xr:uid="{00000000-0005-0000-0000-00003E010000}"/>
    <cellStyle name="40% - Accent4 4 3" xfId="1640" xr:uid="{00000000-0005-0000-0000-00003F010000}"/>
    <cellStyle name="40% - Accent4 4 4" xfId="1303" xr:uid="{00000000-0005-0000-0000-000040010000}"/>
    <cellStyle name="40% - Accent4 5" xfId="221" xr:uid="{00000000-0005-0000-0000-000041010000}"/>
    <cellStyle name="40% - Accent4 5 2" xfId="1457" xr:uid="{00000000-0005-0000-0000-000042010000}"/>
    <cellStyle name="40% - Accent4 5 3" xfId="1641" xr:uid="{00000000-0005-0000-0000-000043010000}"/>
    <cellStyle name="40% - Accent4 5 4" xfId="1304" xr:uid="{00000000-0005-0000-0000-000044010000}"/>
    <cellStyle name="40% - Accent4 6" xfId="222" xr:uid="{00000000-0005-0000-0000-000045010000}"/>
    <cellStyle name="40% - Accent4 6 2" xfId="1458" xr:uid="{00000000-0005-0000-0000-000046010000}"/>
    <cellStyle name="40% - Accent4 6 3" xfId="1642" xr:uid="{00000000-0005-0000-0000-000047010000}"/>
    <cellStyle name="40% - Accent4 6 4" xfId="1305" xr:uid="{00000000-0005-0000-0000-000048010000}"/>
    <cellStyle name="40% - Accent4 7" xfId="223" xr:uid="{00000000-0005-0000-0000-000049010000}"/>
    <cellStyle name="40% - Accent4 7 2" xfId="1459" xr:uid="{00000000-0005-0000-0000-00004A010000}"/>
    <cellStyle name="40% - Accent4 7 3" xfId="1643" xr:uid="{00000000-0005-0000-0000-00004B010000}"/>
    <cellStyle name="40% - Accent4 7 4" xfId="1306" xr:uid="{00000000-0005-0000-0000-00004C010000}"/>
    <cellStyle name="40% - Accent4 8" xfId="224" xr:uid="{00000000-0005-0000-0000-00004D010000}"/>
    <cellStyle name="40% - Accent4 8 2" xfId="1460" xr:uid="{00000000-0005-0000-0000-00004E010000}"/>
    <cellStyle name="40% - Accent4 8 3" xfId="1644" xr:uid="{00000000-0005-0000-0000-00004F010000}"/>
    <cellStyle name="40% - Accent4 8 4" xfId="1307" xr:uid="{00000000-0005-0000-0000-000050010000}"/>
    <cellStyle name="40% - Accent5 2" xfId="225" xr:uid="{00000000-0005-0000-0000-000051010000}"/>
    <cellStyle name="40% - Accent5 2 2" xfId="226" xr:uid="{00000000-0005-0000-0000-000052010000}"/>
    <cellStyle name="40% - Accent5 3" xfId="227" xr:uid="{00000000-0005-0000-0000-000053010000}"/>
    <cellStyle name="40% - Accent5 4" xfId="228" xr:uid="{00000000-0005-0000-0000-000054010000}"/>
    <cellStyle name="40% - Accent5 4 2" xfId="1461" xr:uid="{00000000-0005-0000-0000-000055010000}"/>
    <cellStyle name="40% - Accent5 4 3" xfId="1645" xr:uid="{00000000-0005-0000-0000-000056010000}"/>
    <cellStyle name="40% - Accent5 4 4" xfId="1308" xr:uid="{00000000-0005-0000-0000-000057010000}"/>
    <cellStyle name="40% - Accent5 5" xfId="229" xr:uid="{00000000-0005-0000-0000-000058010000}"/>
    <cellStyle name="40% - Accent5 5 2" xfId="1462" xr:uid="{00000000-0005-0000-0000-000059010000}"/>
    <cellStyle name="40% - Accent5 5 3" xfId="1646" xr:uid="{00000000-0005-0000-0000-00005A010000}"/>
    <cellStyle name="40% - Accent5 5 4" xfId="1309" xr:uid="{00000000-0005-0000-0000-00005B010000}"/>
    <cellStyle name="40% - Accent5 6" xfId="230" xr:uid="{00000000-0005-0000-0000-00005C010000}"/>
    <cellStyle name="40% - Accent5 6 2" xfId="1463" xr:uid="{00000000-0005-0000-0000-00005D010000}"/>
    <cellStyle name="40% - Accent5 6 3" xfId="1647" xr:uid="{00000000-0005-0000-0000-00005E010000}"/>
    <cellStyle name="40% - Accent5 6 4" xfId="1310" xr:uid="{00000000-0005-0000-0000-00005F010000}"/>
    <cellStyle name="40% - Accent5 7" xfId="231" xr:uid="{00000000-0005-0000-0000-000060010000}"/>
    <cellStyle name="40% - Accent5 7 2" xfId="1464" xr:uid="{00000000-0005-0000-0000-000061010000}"/>
    <cellStyle name="40% - Accent5 7 3" xfId="1648" xr:uid="{00000000-0005-0000-0000-000062010000}"/>
    <cellStyle name="40% - Accent5 7 4" xfId="1311" xr:uid="{00000000-0005-0000-0000-000063010000}"/>
    <cellStyle name="40% - Accent5 8" xfId="232" xr:uid="{00000000-0005-0000-0000-000064010000}"/>
    <cellStyle name="40% - Accent5 8 2" xfId="1465" xr:uid="{00000000-0005-0000-0000-000065010000}"/>
    <cellStyle name="40% - Accent5 8 3" xfId="1649" xr:uid="{00000000-0005-0000-0000-000066010000}"/>
    <cellStyle name="40% - Accent5 8 4" xfId="1312" xr:uid="{00000000-0005-0000-0000-000067010000}"/>
    <cellStyle name="40% - Accent6 2" xfId="233" xr:uid="{00000000-0005-0000-0000-000068010000}"/>
    <cellStyle name="40% - Accent6 2 2" xfId="234" xr:uid="{00000000-0005-0000-0000-000069010000}"/>
    <cellStyle name="40% - Accent6 3" xfId="235" xr:uid="{00000000-0005-0000-0000-00006A010000}"/>
    <cellStyle name="40% - Accent6 4" xfId="236" xr:uid="{00000000-0005-0000-0000-00006B010000}"/>
    <cellStyle name="40% - Accent6 4 2" xfId="1466" xr:uid="{00000000-0005-0000-0000-00006C010000}"/>
    <cellStyle name="40% - Accent6 4 3" xfId="1650" xr:uid="{00000000-0005-0000-0000-00006D010000}"/>
    <cellStyle name="40% - Accent6 4 4" xfId="1313" xr:uid="{00000000-0005-0000-0000-00006E010000}"/>
    <cellStyle name="40% - Accent6 5" xfId="237" xr:uid="{00000000-0005-0000-0000-00006F010000}"/>
    <cellStyle name="40% - Accent6 5 2" xfId="1467" xr:uid="{00000000-0005-0000-0000-000070010000}"/>
    <cellStyle name="40% - Accent6 5 3" xfId="1651" xr:uid="{00000000-0005-0000-0000-000071010000}"/>
    <cellStyle name="40% - Accent6 5 4" xfId="1314" xr:uid="{00000000-0005-0000-0000-000072010000}"/>
    <cellStyle name="40% - Accent6 6" xfId="238" xr:uid="{00000000-0005-0000-0000-000073010000}"/>
    <cellStyle name="40% - Accent6 6 2" xfId="1468" xr:uid="{00000000-0005-0000-0000-000074010000}"/>
    <cellStyle name="40% - Accent6 6 3" xfId="1652" xr:uid="{00000000-0005-0000-0000-000075010000}"/>
    <cellStyle name="40% - Accent6 6 4" xfId="1315" xr:uid="{00000000-0005-0000-0000-000076010000}"/>
    <cellStyle name="40% - Accent6 7" xfId="239" xr:uid="{00000000-0005-0000-0000-000077010000}"/>
    <cellStyle name="40% - Accent6 7 2" xfId="1469" xr:uid="{00000000-0005-0000-0000-000078010000}"/>
    <cellStyle name="40% - Accent6 7 3" xfId="1653" xr:uid="{00000000-0005-0000-0000-000079010000}"/>
    <cellStyle name="40% - Accent6 7 4" xfId="1316" xr:uid="{00000000-0005-0000-0000-00007A010000}"/>
    <cellStyle name="40% - Accent6 8" xfId="240" xr:uid="{00000000-0005-0000-0000-00007B010000}"/>
    <cellStyle name="40% - Accent6 8 2" xfId="1470" xr:uid="{00000000-0005-0000-0000-00007C010000}"/>
    <cellStyle name="40% - Accent6 8 3" xfId="1654" xr:uid="{00000000-0005-0000-0000-00007D010000}"/>
    <cellStyle name="40% - Accent6 8 4" xfId="1317" xr:uid="{00000000-0005-0000-0000-00007E010000}"/>
    <cellStyle name="40% - Colore 1" xfId="241" xr:uid="{00000000-0005-0000-0000-00007F010000}"/>
    <cellStyle name="40% - Colore 1 2" xfId="242" xr:uid="{00000000-0005-0000-0000-000080010000}"/>
    <cellStyle name="40% - Colore 2" xfId="243" xr:uid="{00000000-0005-0000-0000-000081010000}"/>
    <cellStyle name="40% - Colore 2 2" xfId="244" xr:uid="{00000000-0005-0000-0000-000082010000}"/>
    <cellStyle name="40% - Colore 3" xfId="245" xr:uid="{00000000-0005-0000-0000-000083010000}"/>
    <cellStyle name="40% - Colore 3 2" xfId="246" xr:uid="{00000000-0005-0000-0000-000084010000}"/>
    <cellStyle name="40% - Colore 4" xfId="247" xr:uid="{00000000-0005-0000-0000-000085010000}"/>
    <cellStyle name="40% - Colore 4 2" xfId="248" xr:uid="{00000000-0005-0000-0000-000086010000}"/>
    <cellStyle name="40% - Colore 5" xfId="249" xr:uid="{00000000-0005-0000-0000-000087010000}"/>
    <cellStyle name="40% - Colore 5 2" xfId="250" xr:uid="{00000000-0005-0000-0000-000088010000}"/>
    <cellStyle name="40% - Colore 6" xfId="251" xr:uid="{00000000-0005-0000-0000-000089010000}"/>
    <cellStyle name="40% - Colore 6 2" xfId="252" xr:uid="{00000000-0005-0000-0000-00008A010000}"/>
    <cellStyle name="40% - Énfasis1" xfId="253" xr:uid="{00000000-0005-0000-0000-00008B010000}"/>
    <cellStyle name="40% - Énfasis1 2" xfId="254" xr:uid="{00000000-0005-0000-0000-00008C010000}"/>
    <cellStyle name="40% - Énfasis1 2 2" xfId="255" xr:uid="{00000000-0005-0000-0000-00008D010000}"/>
    <cellStyle name="40% - Énfasis1 2 3" xfId="256" xr:uid="{00000000-0005-0000-0000-00008E010000}"/>
    <cellStyle name="40% - Énfasis1 3" xfId="257" xr:uid="{00000000-0005-0000-0000-00008F010000}"/>
    <cellStyle name="40% - Énfasis1 4" xfId="258" xr:uid="{00000000-0005-0000-0000-000090010000}"/>
    <cellStyle name="40% - Énfasis2" xfId="259" xr:uid="{00000000-0005-0000-0000-000091010000}"/>
    <cellStyle name="40% - Énfasis2 2" xfId="260" xr:uid="{00000000-0005-0000-0000-000092010000}"/>
    <cellStyle name="40% - Énfasis2 2 2" xfId="261" xr:uid="{00000000-0005-0000-0000-000093010000}"/>
    <cellStyle name="40% - Énfasis2 2 3" xfId="262" xr:uid="{00000000-0005-0000-0000-000094010000}"/>
    <cellStyle name="40% - Énfasis2 3" xfId="263" xr:uid="{00000000-0005-0000-0000-000095010000}"/>
    <cellStyle name="40% - Énfasis2 4" xfId="264" xr:uid="{00000000-0005-0000-0000-000096010000}"/>
    <cellStyle name="40% - Énfasis3" xfId="265" xr:uid="{00000000-0005-0000-0000-000097010000}"/>
    <cellStyle name="40% - Énfasis3 2" xfId="266" xr:uid="{00000000-0005-0000-0000-000098010000}"/>
    <cellStyle name="40% - Énfasis3 2 2" xfId="267" xr:uid="{00000000-0005-0000-0000-000099010000}"/>
    <cellStyle name="40% - Énfasis3 2 3" xfId="268" xr:uid="{00000000-0005-0000-0000-00009A010000}"/>
    <cellStyle name="40% - Énfasis3 3" xfId="269" xr:uid="{00000000-0005-0000-0000-00009B010000}"/>
    <cellStyle name="40% - Énfasis3 4" xfId="270" xr:uid="{00000000-0005-0000-0000-00009C010000}"/>
    <cellStyle name="40% - Énfasis4" xfId="271" xr:uid="{00000000-0005-0000-0000-00009D010000}"/>
    <cellStyle name="40% - Énfasis4 2" xfId="272" xr:uid="{00000000-0005-0000-0000-00009E010000}"/>
    <cellStyle name="40% - Énfasis4 2 2" xfId="273" xr:uid="{00000000-0005-0000-0000-00009F010000}"/>
    <cellStyle name="40% - Énfasis4 2 3" xfId="274" xr:uid="{00000000-0005-0000-0000-0000A0010000}"/>
    <cellStyle name="40% - Énfasis4 3" xfId="275" xr:uid="{00000000-0005-0000-0000-0000A1010000}"/>
    <cellStyle name="40% - Énfasis4 4" xfId="276" xr:uid="{00000000-0005-0000-0000-0000A2010000}"/>
    <cellStyle name="40% - Énfasis5" xfId="277" xr:uid="{00000000-0005-0000-0000-0000A3010000}"/>
    <cellStyle name="40% - Énfasis5 2" xfId="278" xr:uid="{00000000-0005-0000-0000-0000A4010000}"/>
    <cellStyle name="40% - Énfasis5 2 2" xfId="279" xr:uid="{00000000-0005-0000-0000-0000A5010000}"/>
    <cellStyle name="40% - Énfasis5 2 3" xfId="280" xr:uid="{00000000-0005-0000-0000-0000A6010000}"/>
    <cellStyle name="40% - Énfasis5 3" xfId="281" xr:uid="{00000000-0005-0000-0000-0000A7010000}"/>
    <cellStyle name="40% - Énfasis5 4" xfId="282" xr:uid="{00000000-0005-0000-0000-0000A8010000}"/>
    <cellStyle name="40% - Énfasis6" xfId="283" xr:uid="{00000000-0005-0000-0000-0000A9010000}"/>
    <cellStyle name="40% - Énfasis6 2" xfId="284" xr:uid="{00000000-0005-0000-0000-0000AA010000}"/>
    <cellStyle name="40% - Énfasis6 2 2" xfId="285" xr:uid="{00000000-0005-0000-0000-0000AB010000}"/>
    <cellStyle name="40% - Énfasis6 2 3" xfId="286" xr:uid="{00000000-0005-0000-0000-0000AC010000}"/>
    <cellStyle name="40% - Énfasis6 3" xfId="287" xr:uid="{00000000-0005-0000-0000-0000AD010000}"/>
    <cellStyle name="40% - Énfasis6 4" xfId="288" xr:uid="{00000000-0005-0000-0000-0000AE010000}"/>
    <cellStyle name="40% - アクセント 1" xfId="289" xr:uid="{00000000-0005-0000-0000-0000AF010000}"/>
    <cellStyle name="40% - アクセント 2" xfId="290" xr:uid="{00000000-0005-0000-0000-0000B0010000}"/>
    <cellStyle name="40% - アクセント 3" xfId="291" xr:uid="{00000000-0005-0000-0000-0000B1010000}"/>
    <cellStyle name="40% - アクセント 4" xfId="292" xr:uid="{00000000-0005-0000-0000-0000B2010000}"/>
    <cellStyle name="40% - アクセント 5" xfId="293" xr:uid="{00000000-0005-0000-0000-0000B3010000}"/>
    <cellStyle name="40% - アクセント 6" xfId="294" xr:uid="{00000000-0005-0000-0000-0000B4010000}"/>
    <cellStyle name="60 % - Accent1" xfId="295" xr:uid="{00000000-0005-0000-0000-0000B5010000}"/>
    <cellStyle name="60 % - Accent1 2" xfId="296" xr:uid="{00000000-0005-0000-0000-0000B6010000}"/>
    <cellStyle name="60 % - Accent2" xfId="297" xr:uid="{00000000-0005-0000-0000-0000B7010000}"/>
    <cellStyle name="60 % - Accent2 2" xfId="298" xr:uid="{00000000-0005-0000-0000-0000B8010000}"/>
    <cellStyle name="60 % - Accent3" xfId="299" xr:uid="{00000000-0005-0000-0000-0000B9010000}"/>
    <cellStyle name="60 % - Accent3 2" xfId="300" xr:uid="{00000000-0005-0000-0000-0000BA010000}"/>
    <cellStyle name="60 % - Accent4" xfId="301" xr:uid="{00000000-0005-0000-0000-0000BB010000}"/>
    <cellStyle name="60 % - Accent4 2" xfId="302" xr:uid="{00000000-0005-0000-0000-0000BC010000}"/>
    <cellStyle name="60 % - Accent5" xfId="303" xr:uid="{00000000-0005-0000-0000-0000BD010000}"/>
    <cellStyle name="60 % - Accent5 2" xfId="304" xr:uid="{00000000-0005-0000-0000-0000BE010000}"/>
    <cellStyle name="60 % - Accent6" xfId="305" xr:uid="{00000000-0005-0000-0000-0000BF010000}"/>
    <cellStyle name="60 % - Accent6 2" xfId="306" xr:uid="{00000000-0005-0000-0000-0000C0010000}"/>
    <cellStyle name="60% - Accent1 2" xfId="307" xr:uid="{00000000-0005-0000-0000-0000C1010000}"/>
    <cellStyle name="60% - Accent1 2 2" xfId="308" xr:uid="{00000000-0005-0000-0000-0000C2010000}"/>
    <cellStyle name="60% - Accent2 2" xfId="309" xr:uid="{00000000-0005-0000-0000-0000C3010000}"/>
    <cellStyle name="60% - Accent2 2 2" xfId="310" xr:uid="{00000000-0005-0000-0000-0000C4010000}"/>
    <cellStyle name="60% - Accent3 2" xfId="311" xr:uid="{00000000-0005-0000-0000-0000C5010000}"/>
    <cellStyle name="60% - Accent3 2 2" xfId="312" xr:uid="{00000000-0005-0000-0000-0000C6010000}"/>
    <cellStyle name="60% - Accent4 2" xfId="313" xr:uid="{00000000-0005-0000-0000-0000C7010000}"/>
    <cellStyle name="60% - Accent4 2 2" xfId="314" xr:uid="{00000000-0005-0000-0000-0000C8010000}"/>
    <cellStyle name="60% - Accent5 2" xfId="315" xr:uid="{00000000-0005-0000-0000-0000C9010000}"/>
    <cellStyle name="60% - Accent5 2 2" xfId="316" xr:uid="{00000000-0005-0000-0000-0000CA010000}"/>
    <cellStyle name="60% - Accent6 2" xfId="317" xr:uid="{00000000-0005-0000-0000-0000CB010000}"/>
    <cellStyle name="60% - Accent6 2 2" xfId="318" xr:uid="{00000000-0005-0000-0000-0000CC010000}"/>
    <cellStyle name="60% - Colore 1" xfId="319" xr:uid="{00000000-0005-0000-0000-0000CD010000}"/>
    <cellStyle name="60% - Colore 2" xfId="320" xr:uid="{00000000-0005-0000-0000-0000CE010000}"/>
    <cellStyle name="60% - Colore 3" xfId="321" xr:uid="{00000000-0005-0000-0000-0000CF010000}"/>
    <cellStyle name="60% - Colore 4" xfId="322" xr:uid="{00000000-0005-0000-0000-0000D0010000}"/>
    <cellStyle name="60% - Colore 5" xfId="323" xr:uid="{00000000-0005-0000-0000-0000D1010000}"/>
    <cellStyle name="60% - Colore 6" xfId="324" xr:uid="{00000000-0005-0000-0000-0000D2010000}"/>
    <cellStyle name="60% - Énfasis1" xfId="325" xr:uid="{00000000-0005-0000-0000-0000D3010000}"/>
    <cellStyle name="60% - Énfasis2" xfId="326" xr:uid="{00000000-0005-0000-0000-0000D4010000}"/>
    <cellStyle name="60% - Énfasis3" xfId="327" xr:uid="{00000000-0005-0000-0000-0000D5010000}"/>
    <cellStyle name="60% - Énfasis4" xfId="328" xr:uid="{00000000-0005-0000-0000-0000D6010000}"/>
    <cellStyle name="60% - Énfasis5" xfId="329" xr:uid="{00000000-0005-0000-0000-0000D7010000}"/>
    <cellStyle name="60% - Énfasis6" xfId="330" xr:uid="{00000000-0005-0000-0000-0000D8010000}"/>
    <cellStyle name="60% - アクセント 1" xfId="331" xr:uid="{00000000-0005-0000-0000-0000D9010000}"/>
    <cellStyle name="60% - アクセント 2" xfId="332" xr:uid="{00000000-0005-0000-0000-0000DA010000}"/>
    <cellStyle name="60% - アクセント 3" xfId="333" xr:uid="{00000000-0005-0000-0000-0000DB010000}"/>
    <cellStyle name="60% - アクセント 4" xfId="334" xr:uid="{00000000-0005-0000-0000-0000DC010000}"/>
    <cellStyle name="60% - アクセント 5" xfId="335" xr:uid="{00000000-0005-0000-0000-0000DD010000}"/>
    <cellStyle name="60% - アクセント 6" xfId="336" xr:uid="{00000000-0005-0000-0000-0000DE010000}"/>
    <cellStyle name="Accent1 2" xfId="337" xr:uid="{00000000-0005-0000-0000-0000DF010000}"/>
    <cellStyle name="Accent2 2" xfId="338" xr:uid="{00000000-0005-0000-0000-0000E0010000}"/>
    <cellStyle name="Accent3 2" xfId="339" xr:uid="{00000000-0005-0000-0000-0000E1010000}"/>
    <cellStyle name="Accent4 2" xfId="340" xr:uid="{00000000-0005-0000-0000-0000E2010000}"/>
    <cellStyle name="Accent5 2" xfId="341" xr:uid="{00000000-0005-0000-0000-0000E3010000}"/>
    <cellStyle name="Accent6 2" xfId="342" xr:uid="{00000000-0005-0000-0000-0000E4010000}"/>
    <cellStyle name="Avertissement" xfId="343" xr:uid="{00000000-0005-0000-0000-0000E5010000}"/>
    <cellStyle name="Avertissement 2" xfId="344" xr:uid="{00000000-0005-0000-0000-0000E6010000}"/>
    <cellStyle name="Bad 2" xfId="345" xr:uid="{00000000-0005-0000-0000-0000E7010000}"/>
    <cellStyle name="Bad 2 2" xfId="346" xr:uid="{00000000-0005-0000-0000-0000E8010000}"/>
    <cellStyle name="bob" xfId="347" xr:uid="{00000000-0005-0000-0000-0000E9010000}"/>
    <cellStyle name="bob 2" xfId="348" xr:uid="{00000000-0005-0000-0000-0000EA010000}"/>
    <cellStyle name="Buena" xfId="349" xr:uid="{00000000-0005-0000-0000-0000EB010000}"/>
    <cellStyle name="C00A" xfId="350" xr:uid="{00000000-0005-0000-0000-0000EC010000}"/>
    <cellStyle name="C00A 2" xfId="351" xr:uid="{00000000-0005-0000-0000-0000ED010000}"/>
    <cellStyle name="C00B" xfId="352" xr:uid="{00000000-0005-0000-0000-0000EE010000}"/>
    <cellStyle name="C00B 2" xfId="353" xr:uid="{00000000-0005-0000-0000-0000EF010000}"/>
    <cellStyle name="C00L" xfId="354" xr:uid="{00000000-0005-0000-0000-0000F0010000}"/>
    <cellStyle name="C00L 2" xfId="355" xr:uid="{00000000-0005-0000-0000-0000F1010000}"/>
    <cellStyle name="C01A" xfId="356" xr:uid="{00000000-0005-0000-0000-0000F2010000}"/>
    <cellStyle name="C01B" xfId="357" xr:uid="{00000000-0005-0000-0000-0000F3010000}"/>
    <cellStyle name="C01B 2" xfId="358" xr:uid="{00000000-0005-0000-0000-0000F4010000}"/>
    <cellStyle name="C01B 2 2" xfId="359" xr:uid="{00000000-0005-0000-0000-0000F5010000}"/>
    <cellStyle name="C01B 3" xfId="360" xr:uid="{00000000-0005-0000-0000-0000F6010000}"/>
    <cellStyle name="C01B 4" xfId="361" xr:uid="{00000000-0005-0000-0000-0000F7010000}"/>
    <cellStyle name="C01B 5" xfId="362" xr:uid="{00000000-0005-0000-0000-0000F8010000}"/>
    <cellStyle name="C01H" xfId="363" xr:uid="{00000000-0005-0000-0000-0000F9010000}"/>
    <cellStyle name="C01L" xfId="364" xr:uid="{00000000-0005-0000-0000-0000FA010000}"/>
    <cellStyle name="C02A" xfId="365" xr:uid="{00000000-0005-0000-0000-0000FB010000}"/>
    <cellStyle name="C02A 2" xfId="1655" xr:uid="{00000000-0005-0000-0000-0000FC010000}"/>
    <cellStyle name="C02A 3" xfId="1318" xr:uid="{00000000-0005-0000-0000-0000FD010000}"/>
    <cellStyle name="C02B" xfId="366" xr:uid="{00000000-0005-0000-0000-0000FE010000}"/>
    <cellStyle name="C02B 2" xfId="367" xr:uid="{00000000-0005-0000-0000-0000FF010000}"/>
    <cellStyle name="C02B 2 2" xfId="368" xr:uid="{00000000-0005-0000-0000-000000020000}"/>
    <cellStyle name="C02B 3" xfId="369" xr:uid="{00000000-0005-0000-0000-000001020000}"/>
    <cellStyle name="C02B 4" xfId="370" xr:uid="{00000000-0005-0000-0000-000002020000}"/>
    <cellStyle name="C02B 5" xfId="371" xr:uid="{00000000-0005-0000-0000-000003020000}"/>
    <cellStyle name="C02H" xfId="372" xr:uid="{00000000-0005-0000-0000-000004020000}"/>
    <cellStyle name="C02L" xfId="373" xr:uid="{00000000-0005-0000-0000-000005020000}"/>
    <cellStyle name="C03A" xfId="374" xr:uid="{00000000-0005-0000-0000-000006020000}"/>
    <cellStyle name="C03B" xfId="375" xr:uid="{00000000-0005-0000-0000-000007020000}"/>
    <cellStyle name="C03H" xfId="376" xr:uid="{00000000-0005-0000-0000-000008020000}"/>
    <cellStyle name="C03L" xfId="377" xr:uid="{00000000-0005-0000-0000-000009020000}"/>
    <cellStyle name="C04A" xfId="378" xr:uid="{00000000-0005-0000-0000-00000A020000}"/>
    <cellStyle name="C04A 2" xfId="379" xr:uid="{00000000-0005-0000-0000-00000B020000}"/>
    <cellStyle name="C04A 2 2" xfId="380" xr:uid="{00000000-0005-0000-0000-00000C020000}"/>
    <cellStyle name="C04A 3" xfId="381" xr:uid="{00000000-0005-0000-0000-00000D020000}"/>
    <cellStyle name="C04A 4" xfId="382" xr:uid="{00000000-0005-0000-0000-00000E020000}"/>
    <cellStyle name="C04A 5" xfId="383" xr:uid="{00000000-0005-0000-0000-00000F020000}"/>
    <cellStyle name="C04A_PHE course bud 22 pax" xfId="384" xr:uid="{00000000-0005-0000-0000-000010020000}"/>
    <cellStyle name="C04B" xfId="385" xr:uid="{00000000-0005-0000-0000-000011020000}"/>
    <cellStyle name="C04H" xfId="386" xr:uid="{00000000-0005-0000-0000-000012020000}"/>
    <cellStyle name="C04L" xfId="387" xr:uid="{00000000-0005-0000-0000-000013020000}"/>
    <cellStyle name="C04L 2" xfId="388" xr:uid="{00000000-0005-0000-0000-000014020000}"/>
    <cellStyle name="C05A" xfId="389" xr:uid="{00000000-0005-0000-0000-000015020000}"/>
    <cellStyle name="C05A 2" xfId="390" xr:uid="{00000000-0005-0000-0000-000016020000}"/>
    <cellStyle name="C05B" xfId="391" xr:uid="{00000000-0005-0000-0000-000017020000}"/>
    <cellStyle name="C05H" xfId="392" xr:uid="{00000000-0005-0000-0000-000018020000}"/>
    <cellStyle name="C05L" xfId="393" xr:uid="{00000000-0005-0000-0000-000019020000}"/>
    <cellStyle name="C05L 2" xfId="394" xr:uid="{00000000-0005-0000-0000-00001A020000}"/>
    <cellStyle name="C06A" xfId="395" xr:uid="{00000000-0005-0000-0000-00001B020000}"/>
    <cellStyle name="C06B" xfId="396" xr:uid="{00000000-0005-0000-0000-00001C020000}"/>
    <cellStyle name="C06H" xfId="397" xr:uid="{00000000-0005-0000-0000-00001D020000}"/>
    <cellStyle name="C06L" xfId="398" xr:uid="{00000000-0005-0000-0000-00001E020000}"/>
    <cellStyle name="C07A" xfId="399" xr:uid="{00000000-0005-0000-0000-00001F020000}"/>
    <cellStyle name="C07B" xfId="400" xr:uid="{00000000-0005-0000-0000-000020020000}"/>
    <cellStyle name="C07H" xfId="401" xr:uid="{00000000-0005-0000-0000-000021020000}"/>
    <cellStyle name="C07L" xfId="402" xr:uid="{00000000-0005-0000-0000-000022020000}"/>
    <cellStyle name="Calcolo" xfId="403" xr:uid="{00000000-0005-0000-0000-000023020000}"/>
    <cellStyle name="Calcul" xfId="404" xr:uid="{00000000-0005-0000-0000-000024020000}"/>
    <cellStyle name="Calcul 2" xfId="405" xr:uid="{00000000-0005-0000-0000-000025020000}"/>
    <cellStyle name="Calculation 2" xfId="406" xr:uid="{00000000-0005-0000-0000-000026020000}"/>
    <cellStyle name="Calculation 2 2" xfId="407" xr:uid="{00000000-0005-0000-0000-000027020000}"/>
    <cellStyle name="Cálculo" xfId="408" xr:uid="{00000000-0005-0000-0000-000028020000}"/>
    <cellStyle name="Celda de comprobación" xfId="409" xr:uid="{00000000-0005-0000-0000-000029020000}"/>
    <cellStyle name="Celda vinculada" xfId="410" xr:uid="{00000000-0005-0000-0000-00002A020000}"/>
    <cellStyle name="Cella collegata" xfId="411" xr:uid="{00000000-0005-0000-0000-00002B020000}"/>
    <cellStyle name="Cella da controllare" xfId="412" xr:uid="{00000000-0005-0000-0000-00002C020000}"/>
    <cellStyle name="Cellule liée" xfId="413" xr:uid="{00000000-0005-0000-0000-00002D020000}"/>
    <cellStyle name="Cellule liée 2" xfId="414" xr:uid="{00000000-0005-0000-0000-00002E020000}"/>
    <cellStyle name="Check Cell 2" xfId="415" xr:uid="{00000000-0005-0000-0000-00002F020000}"/>
    <cellStyle name="Check Cell 2 2" xfId="416" xr:uid="{00000000-0005-0000-0000-000030020000}"/>
    <cellStyle name="Code" xfId="417" xr:uid="{00000000-0005-0000-0000-000031020000}"/>
    <cellStyle name="Code 2" xfId="418" xr:uid="{00000000-0005-0000-0000-000032020000}"/>
    <cellStyle name="Code 3" xfId="419" xr:uid="{00000000-0005-0000-0000-000033020000}"/>
    <cellStyle name="Colore 1" xfId="420" xr:uid="{00000000-0005-0000-0000-000034020000}"/>
    <cellStyle name="Colore 2" xfId="421" xr:uid="{00000000-0005-0000-0000-000035020000}"/>
    <cellStyle name="Colore 3" xfId="422" xr:uid="{00000000-0005-0000-0000-000036020000}"/>
    <cellStyle name="Colore 4" xfId="423" xr:uid="{00000000-0005-0000-0000-000037020000}"/>
    <cellStyle name="Colore 5" xfId="424" xr:uid="{00000000-0005-0000-0000-000038020000}"/>
    <cellStyle name="Colore 6" xfId="425" xr:uid="{00000000-0005-0000-0000-000039020000}"/>
    <cellStyle name="Comma" xfId="1" builtinId="3"/>
    <cellStyle name="Comma [0] 2" xfId="426" xr:uid="{00000000-0005-0000-0000-00003B020000}"/>
    <cellStyle name="Comma [0] 2 2" xfId="427" xr:uid="{00000000-0005-0000-0000-00003C020000}"/>
    <cellStyle name="Comma 10" xfId="428" xr:uid="{00000000-0005-0000-0000-00003D020000}"/>
    <cellStyle name="Comma 10 2" xfId="429" xr:uid="{00000000-0005-0000-0000-00003E020000}"/>
    <cellStyle name="Comma 11" xfId="430" xr:uid="{00000000-0005-0000-0000-00003F020000}"/>
    <cellStyle name="Comma 12" xfId="431" xr:uid="{00000000-0005-0000-0000-000040020000}"/>
    <cellStyle name="Comma 13" xfId="432" xr:uid="{00000000-0005-0000-0000-000041020000}"/>
    <cellStyle name="Comma 13 2" xfId="433" xr:uid="{00000000-0005-0000-0000-000042020000}"/>
    <cellStyle name="Comma 13 3" xfId="1471" xr:uid="{00000000-0005-0000-0000-000043020000}"/>
    <cellStyle name="Comma 13 4" xfId="1656" xr:uid="{00000000-0005-0000-0000-000044020000}"/>
    <cellStyle name="Comma 13 5" xfId="1319" xr:uid="{00000000-0005-0000-0000-000045020000}"/>
    <cellStyle name="Comma 14" xfId="434" xr:uid="{00000000-0005-0000-0000-000046020000}"/>
    <cellStyle name="Comma 14 2" xfId="1472" xr:uid="{00000000-0005-0000-0000-000047020000}"/>
    <cellStyle name="Comma 14 3" xfId="1657" xr:uid="{00000000-0005-0000-0000-000048020000}"/>
    <cellStyle name="Comma 14 4" xfId="1320" xr:uid="{00000000-0005-0000-0000-000049020000}"/>
    <cellStyle name="Comma 15" xfId="435" xr:uid="{00000000-0005-0000-0000-00004A020000}"/>
    <cellStyle name="Comma 15 2" xfId="1473" xr:uid="{00000000-0005-0000-0000-00004B020000}"/>
    <cellStyle name="Comma 15 3" xfId="1658" xr:uid="{00000000-0005-0000-0000-00004C020000}"/>
    <cellStyle name="Comma 15 4" xfId="1321" xr:uid="{00000000-0005-0000-0000-00004D020000}"/>
    <cellStyle name="Comma 16" xfId="436" xr:uid="{00000000-0005-0000-0000-00004E020000}"/>
    <cellStyle name="Comma 16 2" xfId="1474" xr:uid="{00000000-0005-0000-0000-00004F020000}"/>
    <cellStyle name="Comma 16 3" xfId="1659" xr:uid="{00000000-0005-0000-0000-000050020000}"/>
    <cellStyle name="Comma 16 4" xfId="1322" xr:uid="{00000000-0005-0000-0000-000051020000}"/>
    <cellStyle name="Comma 17" xfId="1244" xr:uid="{00000000-0005-0000-0000-000052020000}"/>
    <cellStyle name="Comma 18" xfId="1395" xr:uid="{00000000-0005-0000-0000-000053020000}"/>
    <cellStyle name="Comma 19" xfId="1571" xr:uid="{00000000-0005-0000-0000-000054020000}"/>
    <cellStyle name="Comma 2" xfId="10" xr:uid="{00000000-0005-0000-0000-000055020000}"/>
    <cellStyle name="Comma 2 2" xfId="437" xr:uid="{00000000-0005-0000-0000-000056020000}"/>
    <cellStyle name="Comma 2 2 2" xfId="438" xr:uid="{00000000-0005-0000-0000-000057020000}"/>
    <cellStyle name="Comma 2 2 2 2" xfId="439" xr:uid="{00000000-0005-0000-0000-000058020000}"/>
    <cellStyle name="Comma 2 2 2 3" xfId="440" xr:uid="{00000000-0005-0000-0000-000059020000}"/>
    <cellStyle name="Comma 2 2 2 4" xfId="441" xr:uid="{00000000-0005-0000-0000-00005A020000}"/>
    <cellStyle name="Comma 2 2 3" xfId="442" xr:uid="{00000000-0005-0000-0000-00005B020000}"/>
    <cellStyle name="Comma 2 2 3 2" xfId="443" xr:uid="{00000000-0005-0000-0000-00005C020000}"/>
    <cellStyle name="Comma 2 2 3 3" xfId="444" xr:uid="{00000000-0005-0000-0000-00005D020000}"/>
    <cellStyle name="Comma 2 2 3 4" xfId="445" xr:uid="{00000000-0005-0000-0000-00005E020000}"/>
    <cellStyle name="Comma 2 2 4" xfId="446" xr:uid="{00000000-0005-0000-0000-00005F020000}"/>
    <cellStyle name="Comma 2 2 5" xfId="447" xr:uid="{00000000-0005-0000-0000-000060020000}"/>
    <cellStyle name="Comma 2 2 6" xfId="448" xr:uid="{00000000-0005-0000-0000-000061020000}"/>
    <cellStyle name="Comma 2 2_Abt Associates Tanzania Febrile Illness DRAFT budget 10-12-2010" xfId="449" xr:uid="{00000000-0005-0000-0000-000062020000}"/>
    <cellStyle name="Comma 2 3" xfId="31" xr:uid="{00000000-0005-0000-0000-000063020000}"/>
    <cellStyle name="Comma 2 3 2" xfId="450" xr:uid="{00000000-0005-0000-0000-000064020000}"/>
    <cellStyle name="Comma 2 3 2 2" xfId="451" xr:uid="{00000000-0005-0000-0000-000065020000}"/>
    <cellStyle name="Comma 2 3 3" xfId="452" xr:uid="{00000000-0005-0000-0000-000066020000}"/>
    <cellStyle name="Comma 2 3 3 2" xfId="453" xr:uid="{00000000-0005-0000-0000-000067020000}"/>
    <cellStyle name="Comma 2 3 4" xfId="454" xr:uid="{00000000-0005-0000-0000-000068020000}"/>
    <cellStyle name="Comma 2 4" xfId="455" xr:uid="{00000000-0005-0000-0000-000069020000}"/>
    <cellStyle name="Comma 2 4 2" xfId="456" xr:uid="{00000000-0005-0000-0000-00006A020000}"/>
    <cellStyle name="Comma 2 5" xfId="457" xr:uid="{00000000-0005-0000-0000-00006B020000}"/>
    <cellStyle name="Comma 2 6" xfId="458" xr:uid="{00000000-0005-0000-0000-00006C020000}"/>
    <cellStyle name="Comma 2 7" xfId="459" xr:uid="{00000000-0005-0000-0000-00006D020000}"/>
    <cellStyle name="Comma 2 8" xfId="460" xr:uid="{00000000-0005-0000-0000-00006E020000}"/>
    <cellStyle name="Comma 2_Abt Associates Kenya IRS TO Budget Final CONFIDENTIAL 11-24-09" xfId="461" xr:uid="{00000000-0005-0000-0000-00006F020000}"/>
    <cellStyle name="Comma 20" xfId="1575" xr:uid="{00000000-0005-0000-0000-000070020000}"/>
    <cellStyle name="Comma 21" xfId="1576" xr:uid="{00000000-0005-0000-0000-000071020000}"/>
    <cellStyle name="Comma 22" xfId="1577" xr:uid="{00000000-0005-0000-0000-000072020000}"/>
    <cellStyle name="Comma 23" xfId="1568" xr:uid="{00000000-0005-0000-0000-000073020000}"/>
    <cellStyle name="Comma 24" xfId="1578" xr:uid="{00000000-0005-0000-0000-000074020000}"/>
    <cellStyle name="Comma 25" xfId="1579" xr:uid="{00000000-0005-0000-0000-000075020000}"/>
    <cellStyle name="Comma 26" xfId="1580" xr:uid="{00000000-0005-0000-0000-000076020000}"/>
    <cellStyle name="Comma 27" xfId="1567" xr:uid="{00000000-0005-0000-0000-000077020000}"/>
    <cellStyle name="Comma 28" xfId="1581" xr:uid="{00000000-0005-0000-0000-000078020000}"/>
    <cellStyle name="Comma 29" xfId="1582" xr:uid="{00000000-0005-0000-0000-000079020000}"/>
    <cellStyle name="Comma 3" xfId="11" xr:uid="{00000000-0005-0000-0000-00007A020000}"/>
    <cellStyle name="Comma 3 2" xfId="12" xr:uid="{00000000-0005-0000-0000-00007B020000}"/>
    <cellStyle name="Comma 3 2 2" xfId="462" xr:uid="{00000000-0005-0000-0000-00007C020000}"/>
    <cellStyle name="Comma 3 2 2 2" xfId="463" xr:uid="{00000000-0005-0000-0000-00007D020000}"/>
    <cellStyle name="Comma 3 2 2 3" xfId="464" xr:uid="{00000000-0005-0000-0000-00007E020000}"/>
    <cellStyle name="Comma 3 2 3" xfId="465" xr:uid="{00000000-0005-0000-0000-00007F020000}"/>
    <cellStyle name="Comma 3 2 4" xfId="466" xr:uid="{00000000-0005-0000-0000-000080020000}"/>
    <cellStyle name="Comma 3 3" xfId="467" xr:uid="{00000000-0005-0000-0000-000081020000}"/>
    <cellStyle name="Comma 3 3 2" xfId="468" xr:uid="{00000000-0005-0000-0000-000082020000}"/>
    <cellStyle name="Comma 3 4" xfId="469" xr:uid="{00000000-0005-0000-0000-000083020000}"/>
    <cellStyle name="Comma 3 5" xfId="470" xr:uid="{00000000-0005-0000-0000-000084020000}"/>
    <cellStyle name="Comma 3 6" xfId="471" xr:uid="{00000000-0005-0000-0000-000085020000}"/>
    <cellStyle name="Comma 3 7" xfId="472" xr:uid="{00000000-0005-0000-0000-000086020000}"/>
    <cellStyle name="Comma 30" xfId="1237" xr:uid="{00000000-0005-0000-0000-000087020000}"/>
    <cellStyle name="Comma 4" xfId="13" xr:uid="{00000000-0005-0000-0000-000088020000}"/>
    <cellStyle name="Comma 4 10" xfId="1584" xr:uid="{00000000-0005-0000-0000-000089020000}"/>
    <cellStyle name="Comma 4 11" xfId="1247" xr:uid="{00000000-0005-0000-0000-00008A020000}"/>
    <cellStyle name="Comma 4 2" xfId="473" xr:uid="{00000000-0005-0000-0000-00008B020000}"/>
    <cellStyle name="Comma 4 2 2" xfId="474" xr:uid="{00000000-0005-0000-0000-00008C020000}"/>
    <cellStyle name="Comma 4 2 3" xfId="475" xr:uid="{00000000-0005-0000-0000-00008D020000}"/>
    <cellStyle name="Comma 4 3" xfId="476" xr:uid="{00000000-0005-0000-0000-00008E020000}"/>
    <cellStyle name="Comma 4 3 2" xfId="477" xr:uid="{00000000-0005-0000-0000-00008F020000}"/>
    <cellStyle name="Comma 4 4" xfId="478" xr:uid="{00000000-0005-0000-0000-000090020000}"/>
    <cellStyle name="Comma 4 4 2" xfId="479" xr:uid="{00000000-0005-0000-0000-000091020000}"/>
    <cellStyle name="Comma 4 5" xfId="480" xr:uid="{00000000-0005-0000-0000-000092020000}"/>
    <cellStyle name="Comma 4 6" xfId="481" xr:uid="{00000000-0005-0000-0000-000093020000}"/>
    <cellStyle name="Comma 4 7" xfId="482" xr:uid="{00000000-0005-0000-0000-000094020000}"/>
    <cellStyle name="Comma 4 8" xfId="483" xr:uid="{00000000-0005-0000-0000-000095020000}"/>
    <cellStyle name="Comma 4 9" xfId="1398" xr:uid="{00000000-0005-0000-0000-000096020000}"/>
    <cellStyle name="Comma 4_USAID ZIM AIED SOW" xfId="484" xr:uid="{00000000-0005-0000-0000-000097020000}"/>
    <cellStyle name="Comma 5" xfId="14" xr:uid="{00000000-0005-0000-0000-000098020000}"/>
    <cellStyle name="Comma 5 2" xfId="485" xr:uid="{00000000-0005-0000-0000-000099020000}"/>
    <cellStyle name="Comma 5 2 2" xfId="486" xr:uid="{00000000-0005-0000-0000-00009A020000}"/>
    <cellStyle name="Comma 5 2 3" xfId="487" xr:uid="{00000000-0005-0000-0000-00009B020000}"/>
    <cellStyle name="Comma 5 3" xfId="488" xr:uid="{00000000-0005-0000-0000-00009C020000}"/>
    <cellStyle name="Comma 5 4" xfId="489" xr:uid="{00000000-0005-0000-0000-00009D020000}"/>
    <cellStyle name="Comma 5 5" xfId="490" xr:uid="{00000000-0005-0000-0000-00009E020000}"/>
    <cellStyle name="Comma 5 6" xfId="1399" xr:uid="{00000000-0005-0000-0000-00009F020000}"/>
    <cellStyle name="Comma 5 7" xfId="1585" xr:uid="{00000000-0005-0000-0000-0000A0020000}"/>
    <cellStyle name="Comma 5 8" xfId="1248" xr:uid="{00000000-0005-0000-0000-0000A1020000}"/>
    <cellStyle name="Comma 6" xfId="491" xr:uid="{00000000-0005-0000-0000-0000A2020000}"/>
    <cellStyle name="Comma 6 2" xfId="492" xr:uid="{00000000-0005-0000-0000-0000A3020000}"/>
    <cellStyle name="Comma 6 2 2" xfId="493" xr:uid="{00000000-0005-0000-0000-0000A4020000}"/>
    <cellStyle name="Comma 6 2 2 2" xfId="494" xr:uid="{00000000-0005-0000-0000-0000A5020000}"/>
    <cellStyle name="Comma 6 2 3" xfId="495" xr:uid="{00000000-0005-0000-0000-0000A6020000}"/>
    <cellStyle name="Comma 6 2 3 2" xfId="1476" xr:uid="{00000000-0005-0000-0000-0000A7020000}"/>
    <cellStyle name="Comma 6 2 3 3" xfId="1661" xr:uid="{00000000-0005-0000-0000-0000A8020000}"/>
    <cellStyle name="Comma 6 2 3 4" xfId="1324" xr:uid="{00000000-0005-0000-0000-0000A9020000}"/>
    <cellStyle name="Comma 6 3" xfId="496" xr:uid="{00000000-0005-0000-0000-0000AA020000}"/>
    <cellStyle name="Comma 6 3 2" xfId="497" xr:uid="{00000000-0005-0000-0000-0000AB020000}"/>
    <cellStyle name="Comma 6 4" xfId="498" xr:uid="{00000000-0005-0000-0000-0000AC020000}"/>
    <cellStyle name="Comma 6 5" xfId="499" xr:uid="{00000000-0005-0000-0000-0000AD020000}"/>
    <cellStyle name="Comma 6 6" xfId="500" xr:uid="{00000000-0005-0000-0000-0000AE020000}"/>
    <cellStyle name="Comma 6 6 2" xfId="1477" xr:uid="{00000000-0005-0000-0000-0000AF020000}"/>
    <cellStyle name="Comma 6 6 3" xfId="1662" xr:uid="{00000000-0005-0000-0000-0000B0020000}"/>
    <cellStyle name="Comma 6 6 4" xfId="1325" xr:uid="{00000000-0005-0000-0000-0000B1020000}"/>
    <cellStyle name="Comma 6 7" xfId="1475" xr:uid="{00000000-0005-0000-0000-0000B2020000}"/>
    <cellStyle name="Comma 6 8" xfId="1660" xr:uid="{00000000-0005-0000-0000-0000B3020000}"/>
    <cellStyle name="Comma 6 9" xfId="1323" xr:uid="{00000000-0005-0000-0000-0000B4020000}"/>
    <cellStyle name="Comma 7" xfId="501" xr:uid="{00000000-0005-0000-0000-0000B5020000}"/>
    <cellStyle name="Comma 7 2" xfId="502" xr:uid="{00000000-0005-0000-0000-0000B6020000}"/>
    <cellStyle name="Comma 7 3" xfId="503" xr:uid="{00000000-0005-0000-0000-0000B7020000}"/>
    <cellStyle name="Comma 7 4" xfId="504" xr:uid="{00000000-0005-0000-0000-0000B8020000}"/>
    <cellStyle name="Comma 7 5" xfId="505" xr:uid="{00000000-0005-0000-0000-0000B9020000}"/>
    <cellStyle name="Comma 7 5 2" xfId="1478" xr:uid="{00000000-0005-0000-0000-0000BA020000}"/>
    <cellStyle name="Comma 7 5 3" xfId="1663" xr:uid="{00000000-0005-0000-0000-0000BB020000}"/>
    <cellStyle name="Comma 7 5 4" xfId="1326" xr:uid="{00000000-0005-0000-0000-0000BC020000}"/>
    <cellStyle name="Comma 7 6" xfId="506" xr:uid="{00000000-0005-0000-0000-0000BD020000}"/>
    <cellStyle name="Comma 8" xfId="507" xr:uid="{00000000-0005-0000-0000-0000BE020000}"/>
    <cellStyle name="Comma 8 2" xfId="508" xr:uid="{00000000-0005-0000-0000-0000BF020000}"/>
    <cellStyle name="Comma 8 3" xfId="509" xr:uid="{00000000-0005-0000-0000-0000C0020000}"/>
    <cellStyle name="Comma 8 3 2" xfId="1479" xr:uid="{00000000-0005-0000-0000-0000C1020000}"/>
    <cellStyle name="Comma 8 3 3" xfId="1664" xr:uid="{00000000-0005-0000-0000-0000C2020000}"/>
    <cellStyle name="Comma 8 3 4" xfId="1327" xr:uid="{00000000-0005-0000-0000-0000C3020000}"/>
    <cellStyle name="Comma 9" xfId="510" xr:uid="{00000000-0005-0000-0000-0000C4020000}"/>
    <cellStyle name="Comma 9 2" xfId="511" xr:uid="{00000000-0005-0000-0000-0000C5020000}"/>
    <cellStyle name="Comma 9 2 2" xfId="512" xr:uid="{00000000-0005-0000-0000-0000C6020000}"/>
    <cellStyle name="Comma 9 2 3" xfId="1480" xr:uid="{00000000-0005-0000-0000-0000C7020000}"/>
    <cellStyle name="Comma 9 2 4" xfId="1665" xr:uid="{00000000-0005-0000-0000-0000C8020000}"/>
    <cellStyle name="Comma 9 2 5" xfId="1328" xr:uid="{00000000-0005-0000-0000-0000C9020000}"/>
    <cellStyle name="Comma 9 3" xfId="513" xr:uid="{00000000-0005-0000-0000-0000CA020000}"/>
    <cellStyle name="Comma0" xfId="514" xr:uid="{00000000-0005-0000-0000-0000CB020000}"/>
    <cellStyle name="Comma0 - Style2" xfId="515" xr:uid="{00000000-0005-0000-0000-0000CC020000}"/>
    <cellStyle name="Comma0 2" xfId="516" xr:uid="{00000000-0005-0000-0000-0000CD020000}"/>
    <cellStyle name="Comma0 2 2" xfId="517" xr:uid="{00000000-0005-0000-0000-0000CE020000}"/>
    <cellStyle name="Comma0 2 3" xfId="518" xr:uid="{00000000-0005-0000-0000-0000CF020000}"/>
    <cellStyle name="Comma0 2 4" xfId="519" xr:uid="{00000000-0005-0000-0000-0000D0020000}"/>
    <cellStyle name="Comma0 3" xfId="520" xr:uid="{00000000-0005-0000-0000-0000D1020000}"/>
    <cellStyle name="Comma0 3 2" xfId="521" xr:uid="{00000000-0005-0000-0000-0000D2020000}"/>
    <cellStyle name="Comma0 4" xfId="522" xr:uid="{00000000-0005-0000-0000-0000D3020000}"/>
    <cellStyle name="Comma0 5" xfId="523" xr:uid="{00000000-0005-0000-0000-0000D4020000}"/>
    <cellStyle name="Comma0 6" xfId="524" xr:uid="{00000000-0005-0000-0000-0000D5020000}"/>
    <cellStyle name="Comma0 7" xfId="525" xr:uid="{00000000-0005-0000-0000-0000D6020000}"/>
    <cellStyle name="Comma0_Abt API Budget Draft 6-26-09 CONFIDENTIAL" xfId="526" xr:uid="{00000000-0005-0000-0000-0000D7020000}"/>
    <cellStyle name="Commentaire" xfId="527" xr:uid="{00000000-0005-0000-0000-0000D8020000}"/>
    <cellStyle name="Commentaire 2" xfId="528" xr:uid="{00000000-0005-0000-0000-0000D9020000}"/>
    <cellStyle name="Commentaire 3" xfId="529" xr:uid="{00000000-0005-0000-0000-0000DA020000}"/>
    <cellStyle name="Commentaire 4" xfId="530" xr:uid="{00000000-0005-0000-0000-0000DB020000}"/>
    <cellStyle name="Commentaire_Abt Associates Tanzania Febrile Illness DRAFT budget 10-12-2010" xfId="531" xr:uid="{00000000-0005-0000-0000-0000DC020000}"/>
    <cellStyle name="Curren - Style1" xfId="532" xr:uid="{00000000-0005-0000-0000-0000DD020000}"/>
    <cellStyle name="Curren - Style3" xfId="533" xr:uid="{00000000-0005-0000-0000-0000DE020000}"/>
    <cellStyle name="Currency" xfId="2" builtinId="4"/>
    <cellStyle name="Currency 10" xfId="534" xr:uid="{00000000-0005-0000-0000-0000E0020000}"/>
    <cellStyle name="Currency 11" xfId="535" xr:uid="{00000000-0005-0000-0000-0000E1020000}"/>
    <cellStyle name="Currency 12" xfId="536" xr:uid="{00000000-0005-0000-0000-0000E2020000}"/>
    <cellStyle name="Currency 13" xfId="537" xr:uid="{00000000-0005-0000-0000-0000E3020000}"/>
    <cellStyle name="Currency 13 2" xfId="1481" xr:uid="{00000000-0005-0000-0000-0000E4020000}"/>
    <cellStyle name="Currency 13 3" xfId="1666" xr:uid="{00000000-0005-0000-0000-0000E5020000}"/>
    <cellStyle name="Currency 13 4" xfId="1329" xr:uid="{00000000-0005-0000-0000-0000E6020000}"/>
    <cellStyle name="Currency 14" xfId="1238" xr:uid="{00000000-0005-0000-0000-0000E7020000}"/>
    <cellStyle name="Currency 2" xfId="3" xr:uid="{00000000-0005-0000-0000-0000E8020000}"/>
    <cellStyle name="Currency 2 10" xfId="538" xr:uid="{00000000-0005-0000-0000-0000E9020000}"/>
    <cellStyle name="Currency 2 10 2" xfId="539" xr:uid="{00000000-0005-0000-0000-0000EA020000}"/>
    <cellStyle name="Currency 2 10 3" xfId="540" xr:uid="{00000000-0005-0000-0000-0000EB020000}"/>
    <cellStyle name="Currency 2 10 4" xfId="541" xr:uid="{00000000-0005-0000-0000-0000EC020000}"/>
    <cellStyle name="Currency 2 11" xfId="542" xr:uid="{00000000-0005-0000-0000-0000ED020000}"/>
    <cellStyle name="Currency 2 11 2" xfId="543" xr:uid="{00000000-0005-0000-0000-0000EE020000}"/>
    <cellStyle name="Currency 2 11 3" xfId="544" xr:uid="{00000000-0005-0000-0000-0000EF020000}"/>
    <cellStyle name="Currency 2 11 4" xfId="545" xr:uid="{00000000-0005-0000-0000-0000F0020000}"/>
    <cellStyle name="Currency 2 12" xfId="546" xr:uid="{00000000-0005-0000-0000-0000F1020000}"/>
    <cellStyle name="Currency 2 12 2" xfId="547" xr:uid="{00000000-0005-0000-0000-0000F2020000}"/>
    <cellStyle name="Currency 2 12 3" xfId="548" xr:uid="{00000000-0005-0000-0000-0000F3020000}"/>
    <cellStyle name="Currency 2 12 4" xfId="549" xr:uid="{00000000-0005-0000-0000-0000F4020000}"/>
    <cellStyle name="Currency 2 13" xfId="550" xr:uid="{00000000-0005-0000-0000-0000F5020000}"/>
    <cellStyle name="Currency 2 13 2" xfId="551" xr:uid="{00000000-0005-0000-0000-0000F6020000}"/>
    <cellStyle name="Currency 2 13 3" xfId="552" xr:uid="{00000000-0005-0000-0000-0000F7020000}"/>
    <cellStyle name="Currency 2 13 4" xfId="553" xr:uid="{00000000-0005-0000-0000-0000F8020000}"/>
    <cellStyle name="Currency 2 14" xfId="554" xr:uid="{00000000-0005-0000-0000-0000F9020000}"/>
    <cellStyle name="Currency 2 14 2" xfId="555" xr:uid="{00000000-0005-0000-0000-0000FA020000}"/>
    <cellStyle name="Currency 2 14 3" xfId="556" xr:uid="{00000000-0005-0000-0000-0000FB020000}"/>
    <cellStyle name="Currency 2 14 4" xfId="557" xr:uid="{00000000-0005-0000-0000-0000FC020000}"/>
    <cellStyle name="Currency 2 15" xfId="558" xr:uid="{00000000-0005-0000-0000-0000FD020000}"/>
    <cellStyle name="Currency 2 15 2" xfId="559" xr:uid="{00000000-0005-0000-0000-0000FE020000}"/>
    <cellStyle name="Currency 2 15 3" xfId="560" xr:uid="{00000000-0005-0000-0000-0000FF020000}"/>
    <cellStyle name="Currency 2 15 4" xfId="561" xr:uid="{00000000-0005-0000-0000-000000030000}"/>
    <cellStyle name="Currency 2 16" xfId="562" xr:uid="{00000000-0005-0000-0000-000001030000}"/>
    <cellStyle name="Currency 2 16 2" xfId="563" xr:uid="{00000000-0005-0000-0000-000002030000}"/>
    <cellStyle name="Currency 2 16 3" xfId="564" xr:uid="{00000000-0005-0000-0000-000003030000}"/>
    <cellStyle name="Currency 2 16 4" xfId="565" xr:uid="{00000000-0005-0000-0000-000004030000}"/>
    <cellStyle name="Currency 2 17" xfId="566" xr:uid="{00000000-0005-0000-0000-000005030000}"/>
    <cellStyle name="Currency 2 17 2" xfId="567" xr:uid="{00000000-0005-0000-0000-000006030000}"/>
    <cellStyle name="Currency 2 17 3" xfId="568" xr:uid="{00000000-0005-0000-0000-000007030000}"/>
    <cellStyle name="Currency 2 17 4" xfId="569" xr:uid="{00000000-0005-0000-0000-000008030000}"/>
    <cellStyle name="Currency 2 18" xfId="570" xr:uid="{00000000-0005-0000-0000-000009030000}"/>
    <cellStyle name="Currency 2 18 2" xfId="571" xr:uid="{00000000-0005-0000-0000-00000A030000}"/>
    <cellStyle name="Currency 2 18 3" xfId="572" xr:uid="{00000000-0005-0000-0000-00000B030000}"/>
    <cellStyle name="Currency 2 18 4" xfId="573" xr:uid="{00000000-0005-0000-0000-00000C030000}"/>
    <cellStyle name="Currency 2 19" xfId="574" xr:uid="{00000000-0005-0000-0000-00000D030000}"/>
    <cellStyle name="Currency 2 19 2" xfId="575" xr:uid="{00000000-0005-0000-0000-00000E030000}"/>
    <cellStyle name="Currency 2 19 3" xfId="576" xr:uid="{00000000-0005-0000-0000-00000F030000}"/>
    <cellStyle name="Currency 2 19 4" xfId="577" xr:uid="{00000000-0005-0000-0000-000010030000}"/>
    <cellStyle name="Currency 2 2" xfId="9" xr:uid="{00000000-0005-0000-0000-000011030000}"/>
    <cellStyle name="Currency 2 2 2" xfId="578" xr:uid="{00000000-0005-0000-0000-000012030000}"/>
    <cellStyle name="Currency 2 2 3" xfId="579" xr:uid="{00000000-0005-0000-0000-000013030000}"/>
    <cellStyle name="Currency 2 2 4" xfId="580" xr:uid="{00000000-0005-0000-0000-000014030000}"/>
    <cellStyle name="Currency 2 20" xfId="581" xr:uid="{00000000-0005-0000-0000-000015030000}"/>
    <cellStyle name="Currency 2 20 2" xfId="582" xr:uid="{00000000-0005-0000-0000-000016030000}"/>
    <cellStyle name="Currency 2 20 3" xfId="583" xr:uid="{00000000-0005-0000-0000-000017030000}"/>
    <cellStyle name="Currency 2 20 4" xfId="584" xr:uid="{00000000-0005-0000-0000-000018030000}"/>
    <cellStyle name="Currency 2 21" xfId="585" xr:uid="{00000000-0005-0000-0000-000019030000}"/>
    <cellStyle name="Currency 2 21 2" xfId="586" xr:uid="{00000000-0005-0000-0000-00001A030000}"/>
    <cellStyle name="Currency 2 21 3" xfId="587" xr:uid="{00000000-0005-0000-0000-00001B030000}"/>
    <cellStyle name="Currency 2 21 4" xfId="588" xr:uid="{00000000-0005-0000-0000-00001C030000}"/>
    <cellStyle name="Currency 2 22" xfId="589" xr:uid="{00000000-0005-0000-0000-00001D030000}"/>
    <cellStyle name="Currency 2 22 2" xfId="590" xr:uid="{00000000-0005-0000-0000-00001E030000}"/>
    <cellStyle name="Currency 2 22 3" xfId="591" xr:uid="{00000000-0005-0000-0000-00001F030000}"/>
    <cellStyle name="Currency 2 22 4" xfId="592" xr:uid="{00000000-0005-0000-0000-000020030000}"/>
    <cellStyle name="Currency 2 23" xfId="593" xr:uid="{00000000-0005-0000-0000-000021030000}"/>
    <cellStyle name="Currency 2 24" xfId="594" xr:uid="{00000000-0005-0000-0000-000022030000}"/>
    <cellStyle name="Currency 2 25" xfId="595" xr:uid="{00000000-0005-0000-0000-000023030000}"/>
    <cellStyle name="Currency 2 3" xfId="596" xr:uid="{00000000-0005-0000-0000-000024030000}"/>
    <cellStyle name="Currency 2 3 2" xfId="597" xr:uid="{00000000-0005-0000-0000-000025030000}"/>
    <cellStyle name="Currency 2 3 3" xfId="598" xr:uid="{00000000-0005-0000-0000-000026030000}"/>
    <cellStyle name="Currency 2 3 4" xfId="599" xr:uid="{00000000-0005-0000-0000-000027030000}"/>
    <cellStyle name="Currency 2 4" xfId="600" xr:uid="{00000000-0005-0000-0000-000028030000}"/>
    <cellStyle name="Currency 2 4 2" xfId="601" xr:uid="{00000000-0005-0000-0000-000029030000}"/>
    <cellStyle name="Currency 2 4 3" xfId="602" xr:uid="{00000000-0005-0000-0000-00002A030000}"/>
    <cellStyle name="Currency 2 4 4" xfId="603" xr:uid="{00000000-0005-0000-0000-00002B030000}"/>
    <cellStyle name="Currency 2 5" xfId="604" xr:uid="{00000000-0005-0000-0000-00002C030000}"/>
    <cellStyle name="Currency 2 5 2" xfId="605" xr:uid="{00000000-0005-0000-0000-00002D030000}"/>
    <cellStyle name="Currency 2 5 3" xfId="606" xr:uid="{00000000-0005-0000-0000-00002E030000}"/>
    <cellStyle name="Currency 2 5 4" xfId="607" xr:uid="{00000000-0005-0000-0000-00002F030000}"/>
    <cellStyle name="Currency 2 6" xfId="608" xr:uid="{00000000-0005-0000-0000-000030030000}"/>
    <cellStyle name="Currency 2 6 2" xfId="609" xr:uid="{00000000-0005-0000-0000-000031030000}"/>
    <cellStyle name="Currency 2 6 3" xfId="610" xr:uid="{00000000-0005-0000-0000-000032030000}"/>
    <cellStyle name="Currency 2 6 4" xfId="611" xr:uid="{00000000-0005-0000-0000-000033030000}"/>
    <cellStyle name="Currency 2 7" xfId="612" xr:uid="{00000000-0005-0000-0000-000034030000}"/>
    <cellStyle name="Currency 2 7 2" xfId="613" xr:uid="{00000000-0005-0000-0000-000035030000}"/>
    <cellStyle name="Currency 2 7 3" xfId="614" xr:uid="{00000000-0005-0000-0000-000036030000}"/>
    <cellStyle name="Currency 2 7 4" xfId="615" xr:uid="{00000000-0005-0000-0000-000037030000}"/>
    <cellStyle name="Currency 2 8" xfId="616" xr:uid="{00000000-0005-0000-0000-000038030000}"/>
    <cellStyle name="Currency 2 8 2" xfId="617" xr:uid="{00000000-0005-0000-0000-000039030000}"/>
    <cellStyle name="Currency 2 8 3" xfId="618" xr:uid="{00000000-0005-0000-0000-00003A030000}"/>
    <cellStyle name="Currency 2 8 4" xfId="619" xr:uid="{00000000-0005-0000-0000-00003B030000}"/>
    <cellStyle name="Currency 2 9" xfId="620" xr:uid="{00000000-0005-0000-0000-00003C030000}"/>
    <cellStyle name="Currency 2 9 2" xfId="621" xr:uid="{00000000-0005-0000-0000-00003D030000}"/>
    <cellStyle name="Currency 2 9 3" xfId="622" xr:uid="{00000000-0005-0000-0000-00003E030000}"/>
    <cellStyle name="Currency 2 9 4" xfId="623" xr:uid="{00000000-0005-0000-0000-00003F030000}"/>
    <cellStyle name="Currency 22" xfId="624" xr:uid="{00000000-0005-0000-0000-000040030000}"/>
    <cellStyle name="Currency 22 2" xfId="625" xr:uid="{00000000-0005-0000-0000-000041030000}"/>
    <cellStyle name="Currency 22 3" xfId="626" xr:uid="{00000000-0005-0000-0000-000042030000}"/>
    <cellStyle name="Currency 22 4" xfId="627" xr:uid="{00000000-0005-0000-0000-000043030000}"/>
    <cellStyle name="Currency 3" xfId="15" xr:uid="{00000000-0005-0000-0000-000044030000}"/>
    <cellStyle name="Currency 3 2" xfId="628" xr:uid="{00000000-0005-0000-0000-000045030000}"/>
    <cellStyle name="Currency 3 2 2" xfId="629" xr:uid="{00000000-0005-0000-0000-000046030000}"/>
    <cellStyle name="Currency 3 2 3" xfId="630" xr:uid="{00000000-0005-0000-0000-000047030000}"/>
    <cellStyle name="Currency 3 3" xfId="631" xr:uid="{00000000-0005-0000-0000-000048030000}"/>
    <cellStyle name="Currency 3 3 2" xfId="632" xr:uid="{00000000-0005-0000-0000-000049030000}"/>
    <cellStyle name="Currency 3 3 3" xfId="633" xr:uid="{00000000-0005-0000-0000-00004A030000}"/>
    <cellStyle name="Currency 3 4" xfId="634" xr:uid="{00000000-0005-0000-0000-00004B030000}"/>
    <cellStyle name="Currency 3 5" xfId="635" xr:uid="{00000000-0005-0000-0000-00004C030000}"/>
    <cellStyle name="Currency 3 6" xfId="636" xr:uid="{00000000-0005-0000-0000-00004D030000}"/>
    <cellStyle name="Currency 3 6 2" xfId="1482" xr:uid="{00000000-0005-0000-0000-00004E030000}"/>
    <cellStyle name="Currency 3 6 3" xfId="1667" xr:uid="{00000000-0005-0000-0000-00004F030000}"/>
    <cellStyle name="Currency 3 6 4" xfId="1330" xr:uid="{00000000-0005-0000-0000-000050030000}"/>
    <cellStyle name="Currency 3 7" xfId="1400" xr:uid="{00000000-0005-0000-0000-000051030000}"/>
    <cellStyle name="Currency 3 8" xfId="1586" xr:uid="{00000000-0005-0000-0000-000052030000}"/>
    <cellStyle name="Currency 3 9" xfId="1249" xr:uid="{00000000-0005-0000-0000-000053030000}"/>
    <cellStyle name="Currency 4" xfId="16" xr:uid="{00000000-0005-0000-0000-000054030000}"/>
    <cellStyle name="Currency 4 2" xfId="637" xr:uid="{00000000-0005-0000-0000-000055030000}"/>
    <cellStyle name="Currency 4 3" xfId="638" xr:uid="{00000000-0005-0000-0000-000056030000}"/>
    <cellStyle name="Currency 4 4" xfId="639" xr:uid="{00000000-0005-0000-0000-000057030000}"/>
    <cellStyle name="Currency 4 5" xfId="1401" xr:uid="{00000000-0005-0000-0000-000058030000}"/>
    <cellStyle name="Currency 4 6" xfId="1587" xr:uid="{00000000-0005-0000-0000-000059030000}"/>
    <cellStyle name="Currency 4 7" xfId="1250" xr:uid="{00000000-0005-0000-0000-00005A030000}"/>
    <cellStyle name="Currency 5" xfId="640" xr:uid="{00000000-0005-0000-0000-00005B030000}"/>
    <cellStyle name="Currency 5 2" xfId="641" xr:uid="{00000000-0005-0000-0000-00005C030000}"/>
    <cellStyle name="Currency 5 3" xfId="642" xr:uid="{00000000-0005-0000-0000-00005D030000}"/>
    <cellStyle name="Currency 5 4" xfId="643" xr:uid="{00000000-0005-0000-0000-00005E030000}"/>
    <cellStyle name="Currency 6" xfId="644" xr:uid="{00000000-0005-0000-0000-00005F030000}"/>
    <cellStyle name="Currency 6 2" xfId="645" xr:uid="{00000000-0005-0000-0000-000060030000}"/>
    <cellStyle name="Currency 6 3" xfId="646" xr:uid="{00000000-0005-0000-0000-000061030000}"/>
    <cellStyle name="Currency 7" xfId="647" xr:uid="{00000000-0005-0000-0000-000062030000}"/>
    <cellStyle name="Currency 8" xfId="648" xr:uid="{00000000-0005-0000-0000-000063030000}"/>
    <cellStyle name="Currency 9" xfId="649" xr:uid="{00000000-0005-0000-0000-000064030000}"/>
    <cellStyle name="Currency0" xfId="650" xr:uid="{00000000-0005-0000-0000-000065030000}"/>
    <cellStyle name="Currency0 2" xfId="651" xr:uid="{00000000-0005-0000-0000-000066030000}"/>
    <cellStyle name="Currency0 2 2" xfId="652" xr:uid="{00000000-0005-0000-0000-000067030000}"/>
    <cellStyle name="Currency0 3" xfId="653" xr:uid="{00000000-0005-0000-0000-000068030000}"/>
    <cellStyle name="Currency0 3 2" xfId="654" xr:uid="{00000000-0005-0000-0000-000069030000}"/>
    <cellStyle name="Currency0 4" xfId="655" xr:uid="{00000000-0005-0000-0000-00006A030000}"/>
    <cellStyle name="Currency0 5" xfId="656" xr:uid="{00000000-0005-0000-0000-00006B030000}"/>
    <cellStyle name="Currency0_Abt API Budget Draft 6-26-09 CONFIDENTIAL" xfId="657" xr:uid="{00000000-0005-0000-0000-00006C030000}"/>
    <cellStyle name="Date" xfId="658" xr:uid="{00000000-0005-0000-0000-00006D030000}"/>
    <cellStyle name="Date 2" xfId="659" xr:uid="{00000000-0005-0000-0000-00006E030000}"/>
    <cellStyle name="Date 3" xfId="660" xr:uid="{00000000-0005-0000-0000-00006F030000}"/>
    <cellStyle name="Date 4" xfId="661" xr:uid="{00000000-0005-0000-0000-000070030000}"/>
    <cellStyle name="Date 5" xfId="662" xr:uid="{00000000-0005-0000-0000-000071030000}"/>
    <cellStyle name="Date_Abt API Budget Draft 6-26-09 CONFIDENTIAL" xfId="663" xr:uid="{00000000-0005-0000-0000-000072030000}"/>
    <cellStyle name="Encabezado 4" xfId="664" xr:uid="{00000000-0005-0000-0000-000073030000}"/>
    <cellStyle name="Énfasis1" xfId="665" xr:uid="{00000000-0005-0000-0000-000074030000}"/>
    <cellStyle name="Énfasis2" xfId="666" xr:uid="{00000000-0005-0000-0000-000075030000}"/>
    <cellStyle name="Énfasis3" xfId="667" xr:uid="{00000000-0005-0000-0000-000076030000}"/>
    <cellStyle name="Énfasis4" xfId="668" xr:uid="{00000000-0005-0000-0000-000077030000}"/>
    <cellStyle name="Énfasis5" xfId="669" xr:uid="{00000000-0005-0000-0000-000078030000}"/>
    <cellStyle name="Énfasis6" xfId="670" xr:uid="{00000000-0005-0000-0000-000079030000}"/>
    <cellStyle name="Entrada" xfId="671" xr:uid="{00000000-0005-0000-0000-00007A030000}"/>
    <cellStyle name="Entrée" xfId="672" xr:uid="{00000000-0005-0000-0000-00007B030000}"/>
    <cellStyle name="Entrée 2" xfId="673" xr:uid="{00000000-0005-0000-0000-00007C030000}"/>
    <cellStyle name="Estilo 1" xfId="674" xr:uid="{00000000-0005-0000-0000-00007D030000}"/>
    <cellStyle name="Euro" xfId="675" xr:uid="{00000000-0005-0000-0000-00007E030000}"/>
    <cellStyle name="Euro 2" xfId="676" xr:uid="{00000000-0005-0000-0000-00007F030000}"/>
    <cellStyle name="Euro 2 2" xfId="677" xr:uid="{00000000-0005-0000-0000-000080030000}"/>
    <cellStyle name="Euro 2 3" xfId="678" xr:uid="{00000000-0005-0000-0000-000081030000}"/>
    <cellStyle name="Euro 2 4" xfId="679" xr:uid="{00000000-0005-0000-0000-000082030000}"/>
    <cellStyle name="Euro 3" xfId="680" xr:uid="{00000000-0005-0000-0000-000083030000}"/>
    <cellStyle name="Euro 3 2" xfId="681" xr:uid="{00000000-0005-0000-0000-000084030000}"/>
    <cellStyle name="Euro 4" xfId="682" xr:uid="{00000000-0005-0000-0000-000085030000}"/>
    <cellStyle name="Euro 5" xfId="683" xr:uid="{00000000-0005-0000-0000-000086030000}"/>
    <cellStyle name="Euro_USAID ZIM AIED SOW" xfId="684" xr:uid="{00000000-0005-0000-0000-000087030000}"/>
    <cellStyle name="Excel Built-in Normal" xfId="685" xr:uid="{00000000-0005-0000-0000-000088030000}"/>
    <cellStyle name="Excel Built-in Normal 2" xfId="686" xr:uid="{00000000-0005-0000-0000-000089030000}"/>
    <cellStyle name="Explanatory Text 2" xfId="687" xr:uid="{00000000-0005-0000-0000-00008A030000}"/>
    <cellStyle name="Explanatory Text 2 2" xfId="688" xr:uid="{00000000-0005-0000-0000-00008B030000}"/>
    <cellStyle name="F2" xfId="689" xr:uid="{00000000-0005-0000-0000-00008C030000}"/>
    <cellStyle name="F3" xfId="690" xr:uid="{00000000-0005-0000-0000-00008D030000}"/>
    <cellStyle name="F3 2" xfId="691" xr:uid="{00000000-0005-0000-0000-00008E030000}"/>
    <cellStyle name="F3 3" xfId="692" xr:uid="{00000000-0005-0000-0000-00008F030000}"/>
    <cellStyle name="F3 4" xfId="693" xr:uid="{00000000-0005-0000-0000-000090030000}"/>
    <cellStyle name="F4" xfId="694" xr:uid="{00000000-0005-0000-0000-000091030000}"/>
    <cellStyle name="F5" xfId="695" xr:uid="{00000000-0005-0000-0000-000092030000}"/>
    <cellStyle name="F6" xfId="696" xr:uid="{00000000-0005-0000-0000-000093030000}"/>
    <cellStyle name="F7" xfId="697" xr:uid="{00000000-0005-0000-0000-000094030000}"/>
    <cellStyle name="F8" xfId="698" xr:uid="{00000000-0005-0000-0000-000095030000}"/>
    <cellStyle name="Fecha" xfId="699" xr:uid="{00000000-0005-0000-0000-000096030000}"/>
    <cellStyle name="Fecha 2" xfId="700" xr:uid="{00000000-0005-0000-0000-000097030000}"/>
    <cellStyle name="Fixed" xfId="701" xr:uid="{00000000-0005-0000-0000-000098030000}"/>
    <cellStyle name="Fixed 2" xfId="702" xr:uid="{00000000-0005-0000-0000-000099030000}"/>
    <cellStyle name="Fixed 2 2" xfId="703" xr:uid="{00000000-0005-0000-0000-00009A030000}"/>
    <cellStyle name="Fixed 3" xfId="704" xr:uid="{00000000-0005-0000-0000-00009B030000}"/>
    <cellStyle name="Fixed 4" xfId="705" xr:uid="{00000000-0005-0000-0000-00009C030000}"/>
    <cellStyle name="Fixed 5" xfId="706" xr:uid="{00000000-0005-0000-0000-00009D030000}"/>
    <cellStyle name="Fixed_Abt API Budget Draft 6-26-09 CONFIDENTIAL" xfId="707" xr:uid="{00000000-0005-0000-0000-00009E030000}"/>
    <cellStyle name="FRxAmtStyle" xfId="708" xr:uid="{00000000-0005-0000-0000-00009F030000}"/>
    <cellStyle name="FRxCurrStyle" xfId="709" xr:uid="{00000000-0005-0000-0000-0000A0030000}"/>
    <cellStyle name="FRxPcntStyle" xfId="710" xr:uid="{00000000-0005-0000-0000-0000A1030000}"/>
    <cellStyle name="Good 2" xfId="711" xr:uid="{00000000-0005-0000-0000-0000A2030000}"/>
    <cellStyle name="Good 2 2" xfId="712" xr:uid="{00000000-0005-0000-0000-0000A3030000}"/>
    <cellStyle name="Heading 1 2" xfId="713" xr:uid="{00000000-0005-0000-0000-0000A4030000}"/>
    <cellStyle name="Heading 1 2 2" xfId="714" xr:uid="{00000000-0005-0000-0000-0000A5030000}"/>
    <cellStyle name="Heading 1 2 3" xfId="715" xr:uid="{00000000-0005-0000-0000-0000A6030000}"/>
    <cellStyle name="Heading 1 2 4" xfId="716" xr:uid="{00000000-0005-0000-0000-0000A7030000}"/>
    <cellStyle name="Heading 1 3" xfId="717" xr:uid="{00000000-0005-0000-0000-0000A8030000}"/>
    <cellStyle name="Heading 2 2" xfId="718" xr:uid="{00000000-0005-0000-0000-0000A9030000}"/>
    <cellStyle name="Heading 2 2 2" xfId="719" xr:uid="{00000000-0005-0000-0000-0000AA030000}"/>
    <cellStyle name="Heading 2 2 3" xfId="720" xr:uid="{00000000-0005-0000-0000-0000AB030000}"/>
    <cellStyle name="Heading 2 2 4" xfId="721" xr:uid="{00000000-0005-0000-0000-0000AC030000}"/>
    <cellStyle name="Heading 2 3" xfId="722" xr:uid="{00000000-0005-0000-0000-0000AD030000}"/>
    <cellStyle name="Heading 3 2" xfId="723" xr:uid="{00000000-0005-0000-0000-0000AE030000}"/>
    <cellStyle name="Heading 3 2 2" xfId="724" xr:uid="{00000000-0005-0000-0000-0000AF030000}"/>
    <cellStyle name="Heading 4 2" xfId="725" xr:uid="{00000000-0005-0000-0000-0000B0030000}"/>
    <cellStyle name="Heading 4 2 2" xfId="726" xr:uid="{00000000-0005-0000-0000-0000B1030000}"/>
    <cellStyle name="HEADING1" xfId="727" xr:uid="{00000000-0005-0000-0000-0000B2030000}"/>
    <cellStyle name="Heading1 2" xfId="728" xr:uid="{00000000-0005-0000-0000-0000B3030000}"/>
    <cellStyle name="Heading1 3" xfId="729" xr:uid="{00000000-0005-0000-0000-0000B4030000}"/>
    <cellStyle name="Heading1_USAID ZIM AIED SOW" xfId="730" xr:uid="{00000000-0005-0000-0000-0000B5030000}"/>
    <cellStyle name="HEADING2" xfId="731" xr:uid="{00000000-0005-0000-0000-0000B6030000}"/>
    <cellStyle name="Heading2 2" xfId="732" xr:uid="{00000000-0005-0000-0000-0000B7030000}"/>
    <cellStyle name="Heading2 3" xfId="733" xr:uid="{00000000-0005-0000-0000-0000B8030000}"/>
    <cellStyle name="Heading2_USAID ZIM AIED SOW" xfId="734" xr:uid="{00000000-0005-0000-0000-0000B9030000}"/>
    <cellStyle name="Hyperlink 2" xfId="735" xr:uid="{00000000-0005-0000-0000-0000BA030000}"/>
    <cellStyle name="Hyperlink 2 2" xfId="736" xr:uid="{00000000-0005-0000-0000-0000BB030000}"/>
    <cellStyle name="Hyperlink 3" xfId="737" xr:uid="{00000000-0005-0000-0000-0000BC030000}"/>
    <cellStyle name="Hyperlink 4" xfId="738" xr:uid="{00000000-0005-0000-0000-0000BD030000}"/>
    <cellStyle name="Hyperlink 5" xfId="739" xr:uid="{00000000-0005-0000-0000-0000BE030000}"/>
    <cellStyle name="Incorrecto" xfId="740" xr:uid="{00000000-0005-0000-0000-0000BF030000}"/>
    <cellStyle name="Input 2" xfId="741" xr:uid="{00000000-0005-0000-0000-0000C0030000}"/>
    <cellStyle name="Input 2 2" xfId="742" xr:uid="{00000000-0005-0000-0000-0000C1030000}"/>
    <cellStyle name="Insatisfaisant" xfId="743" xr:uid="{00000000-0005-0000-0000-0000C2030000}"/>
    <cellStyle name="Insatisfaisant 2" xfId="744" xr:uid="{00000000-0005-0000-0000-0000C3030000}"/>
    <cellStyle name="Linked Cell 2" xfId="745" xr:uid="{00000000-0005-0000-0000-0000C4030000}"/>
    <cellStyle name="Linked Cell 2 2" xfId="746" xr:uid="{00000000-0005-0000-0000-0000C5030000}"/>
    <cellStyle name="Locked" xfId="747" xr:uid="{00000000-0005-0000-0000-0000C6030000}"/>
    <cellStyle name="Locked 2" xfId="748" xr:uid="{00000000-0005-0000-0000-0000C7030000}"/>
    <cellStyle name="Migliaia_Plan of Action and Budget 2006 - 2008  Zanzibarl" xfId="749" xr:uid="{00000000-0005-0000-0000-0000C8030000}"/>
    <cellStyle name="Millares [0]_Calculo Personal Alianza ONG" xfId="750" xr:uid="{00000000-0005-0000-0000-0000C9030000}"/>
    <cellStyle name="Millares 2" xfId="751" xr:uid="{00000000-0005-0000-0000-0000CA030000}"/>
    <cellStyle name="Millares 2 2" xfId="752" xr:uid="{00000000-0005-0000-0000-0000CB030000}"/>
    <cellStyle name="Millares 2 3" xfId="753" xr:uid="{00000000-0005-0000-0000-0000CC030000}"/>
    <cellStyle name="Millares 2 4" xfId="754" xr:uid="{00000000-0005-0000-0000-0000CD030000}"/>
    <cellStyle name="Millares 3" xfId="755" xr:uid="{00000000-0005-0000-0000-0000CE030000}"/>
    <cellStyle name="Millares 3 2" xfId="756" xr:uid="{00000000-0005-0000-0000-0000CF030000}"/>
    <cellStyle name="Millares 3 3" xfId="757" xr:uid="{00000000-0005-0000-0000-0000D0030000}"/>
    <cellStyle name="Millares 3 4" xfId="758" xr:uid="{00000000-0005-0000-0000-0000D1030000}"/>
    <cellStyle name="Millares 4" xfId="759" xr:uid="{00000000-0005-0000-0000-0000D2030000}"/>
    <cellStyle name="Millares 4 2" xfId="760" xr:uid="{00000000-0005-0000-0000-0000D3030000}"/>
    <cellStyle name="Millares 4 3" xfId="761" xr:uid="{00000000-0005-0000-0000-0000D4030000}"/>
    <cellStyle name="Millares 4 4" xfId="762" xr:uid="{00000000-0005-0000-0000-0000D5030000}"/>
    <cellStyle name="Millares 5" xfId="763" xr:uid="{00000000-0005-0000-0000-0000D6030000}"/>
    <cellStyle name="Millares 5 2" xfId="764" xr:uid="{00000000-0005-0000-0000-0000D7030000}"/>
    <cellStyle name="Millares 5 3" xfId="765" xr:uid="{00000000-0005-0000-0000-0000D8030000}"/>
    <cellStyle name="Millares 5 4" xfId="766" xr:uid="{00000000-0005-0000-0000-0000D9030000}"/>
    <cellStyle name="Milliers 2" xfId="1242" xr:uid="{00000000-0005-0000-0000-0000DA030000}"/>
    <cellStyle name="Milliers_06 09 04 MC" xfId="767" xr:uid="{00000000-0005-0000-0000-0000DB030000}"/>
    <cellStyle name="Moeda_Jul06 - Pact Inc" xfId="768" xr:uid="{00000000-0005-0000-0000-0000DC030000}"/>
    <cellStyle name="Monétaire 2" xfId="1243" xr:uid="{00000000-0005-0000-0000-0000DD030000}"/>
    <cellStyle name="Neutral 2" xfId="769" xr:uid="{00000000-0005-0000-0000-0000DE030000}"/>
    <cellStyle name="Neutral 2 2" xfId="770" xr:uid="{00000000-0005-0000-0000-0000DF030000}"/>
    <cellStyle name="Neutrale" xfId="771" xr:uid="{00000000-0005-0000-0000-0000E0030000}"/>
    <cellStyle name="Neutre" xfId="772" xr:uid="{00000000-0005-0000-0000-0000E1030000}"/>
    <cellStyle name="Neutre 2" xfId="773" xr:uid="{00000000-0005-0000-0000-0000E2030000}"/>
    <cellStyle name="Normal" xfId="0" builtinId="0"/>
    <cellStyle name="Normal 10" xfId="774" xr:uid="{00000000-0005-0000-0000-0000E4030000}"/>
    <cellStyle name="Normal 10 2" xfId="775" xr:uid="{00000000-0005-0000-0000-0000E5030000}"/>
    <cellStyle name="Normal 10 2 2" xfId="776" xr:uid="{00000000-0005-0000-0000-0000E6030000}"/>
    <cellStyle name="Normal 10 3" xfId="777" xr:uid="{00000000-0005-0000-0000-0000E7030000}"/>
    <cellStyle name="Normal 10 3 2" xfId="1484" xr:uid="{00000000-0005-0000-0000-0000E8030000}"/>
    <cellStyle name="Normal 10 3 3" xfId="1669" xr:uid="{00000000-0005-0000-0000-0000E9030000}"/>
    <cellStyle name="Normal 10 3 4" xfId="1332" xr:uid="{00000000-0005-0000-0000-0000EA030000}"/>
    <cellStyle name="Normal 10 4" xfId="1483" xr:uid="{00000000-0005-0000-0000-0000EB030000}"/>
    <cellStyle name="Normal 10 5" xfId="1668" xr:uid="{00000000-0005-0000-0000-0000EC030000}"/>
    <cellStyle name="Normal 10 6" xfId="1331" xr:uid="{00000000-0005-0000-0000-0000ED030000}"/>
    <cellStyle name="Normal 11" xfId="36" xr:uid="{00000000-0005-0000-0000-0000EE030000}"/>
    <cellStyle name="Normal 11 2" xfId="778" xr:uid="{00000000-0005-0000-0000-0000EF030000}"/>
    <cellStyle name="Normal 11 3" xfId="779" xr:uid="{00000000-0005-0000-0000-0000F0030000}"/>
    <cellStyle name="Normal 12" xfId="780" xr:uid="{00000000-0005-0000-0000-0000F1030000}"/>
    <cellStyle name="Normal 12 2" xfId="781" xr:uid="{00000000-0005-0000-0000-0000F2030000}"/>
    <cellStyle name="Normal 12 3" xfId="782" xr:uid="{00000000-0005-0000-0000-0000F3030000}"/>
    <cellStyle name="Normal 13" xfId="32" xr:uid="{00000000-0005-0000-0000-0000F4030000}"/>
    <cellStyle name="Normal 13 2" xfId="783" xr:uid="{00000000-0005-0000-0000-0000F5030000}"/>
    <cellStyle name="Normal 13 3" xfId="784" xr:uid="{00000000-0005-0000-0000-0000F6030000}"/>
    <cellStyle name="Normal 14" xfId="785" xr:uid="{00000000-0005-0000-0000-0000F7030000}"/>
    <cellStyle name="Normal 14 2" xfId="786" xr:uid="{00000000-0005-0000-0000-0000F8030000}"/>
    <cellStyle name="Normal 14 2 2" xfId="1486" xr:uid="{00000000-0005-0000-0000-0000F9030000}"/>
    <cellStyle name="Normal 14 2 3" xfId="1671" xr:uid="{00000000-0005-0000-0000-0000FA030000}"/>
    <cellStyle name="Normal 14 2 4" xfId="1334" xr:uid="{00000000-0005-0000-0000-0000FB030000}"/>
    <cellStyle name="Normal 14 3" xfId="1485" xr:uid="{00000000-0005-0000-0000-0000FC030000}"/>
    <cellStyle name="Normal 14 4" xfId="1670" xr:uid="{00000000-0005-0000-0000-0000FD030000}"/>
    <cellStyle name="Normal 14 5" xfId="1333" xr:uid="{00000000-0005-0000-0000-0000FE030000}"/>
    <cellStyle name="Normal 15" xfId="787" xr:uid="{00000000-0005-0000-0000-0000FF030000}"/>
    <cellStyle name="Normal 15 2" xfId="788" xr:uid="{00000000-0005-0000-0000-000000040000}"/>
    <cellStyle name="Normal 15 3" xfId="789" xr:uid="{00000000-0005-0000-0000-000001040000}"/>
    <cellStyle name="Normal 15 4" xfId="790" xr:uid="{00000000-0005-0000-0000-000002040000}"/>
    <cellStyle name="Normal 16" xfId="791" xr:uid="{00000000-0005-0000-0000-000003040000}"/>
    <cellStyle name="Normal 16 2" xfId="792" xr:uid="{00000000-0005-0000-0000-000004040000}"/>
    <cellStyle name="Normal 17" xfId="793" xr:uid="{00000000-0005-0000-0000-000005040000}"/>
    <cellStyle name="Normal 18" xfId="794" xr:uid="{00000000-0005-0000-0000-000006040000}"/>
    <cellStyle name="Normal 19" xfId="795" xr:uid="{00000000-0005-0000-0000-000007040000}"/>
    <cellStyle name="Normal 2" xfId="4" xr:uid="{00000000-0005-0000-0000-000008040000}"/>
    <cellStyle name="Normal 2 10" xfId="796" xr:uid="{00000000-0005-0000-0000-000009040000}"/>
    <cellStyle name="Normal 2 11" xfId="797" xr:uid="{00000000-0005-0000-0000-00000A040000}"/>
    <cellStyle name="Normal 2 11 2" xfId="1487" xr:uid="{00000000-0005-0000-0000-00000B040000}"/>
    <cellStyle name="Normal 2 11 3" xfId="1672" xr:uid="{00000000-0005-0000-0000-00000C040000}"/>
    <cellStyle name="Normal 2 11 4" xfId="1335" xr:uid="{00000000-0005-0000-0000-00000D040000}"/>
    <cellStyle name="Normal 2 2" xfId="18" xr:uid="{00000000-0005-0000-0000-00000E040000}"/>
    <cellStyle name="Normal 2 2 2" xfId="798" xr:uid="{00000000-0005-0000-0000-00000F040000}"/>
    <cellStyle name="Normal 2 2 2 2" xfId="799" xr:uid="{00000000-0005-0000-0000-000010040000}"/>
    <cellStyle name="Normal 2 2 2 2 2" xfId="800" xr:uid="{00000000-0005-0000-0000-000011040000}"/>
    <cellStyle name="Normal 2 2 2 2 3" xfId="801" xr:uid="{00000000-0005-0000-0000-000012040000}"/>
    <cellStyle name="Normal 2 2 2 3" xfId="802" xr:uid="{00000000-0005-0000-0000-000013040000}"/>
    <cellStyle name="Normal 2 2 2 4" xfId="803" xr:uid="{00000000-0005-0000-0000-000014040000}"/>
    <cellStyle name="Normal 2 2 2_Abt CHASS Budget 10-12-10" xfId="804" xr:uid="{00000000-0005-0000-0000-000015040000}"/>
    <cellStyle name="Normal 2 2 3" xfId="805" xr:uid="{00000000-0005-0000-0000-000016040000}"/>
    <cellStyle name="Normal 2 2 3 2" xfId="806" xr:uid="{00000000-0005-0000-0000-000017040000}"/>
    <cellStyle name="Normal 2 2 3 2 2" xfId="807" xr:uid="{00000000-0005-0000-0000-000018040000}"/>
    <cellStyle name="Normal 2 2 3 2 3" xfId="808" xr:uid="{00000000-0005-0000-0000-000019040000}"/>
    <cellStyle name="Normal 2 2 3 3" xfId="809" xr:uid="{00000000-0005-0000-0000-00001A040000}"/>
    <cellStyle name="Normal 2 2 3 4" xfId="810" xr:uid="{00000000-0005-0000-0000-00001B040000}"/>
    <cellStyle name="Normal 2 2 3 5" xfId="811" xr:uid="{00000000-0005-0000-0000-00001C040000}"/>
    <cellStyle name="Normal 2 2 3_Abt CHASS Budget 10-12-10" xfId="812" xr:uid="{00000000-0005-0000-0000-00001D040000}"/>
    <cellStyle name="Normal 2 2 4" xfId="813" xr:uid="{00000000-0005-0000-0000-00001E040000}"/>
    <cellStyle name="Normal 2 2 4 2" xfId="814" xr:uid="{00000000-0005-0000-0000-00001F040000}"/>
    <cellStyle name="Normal 2 2 4 3" xfId="815" xr:uid="{00000000-0005-0000-0000-000020040000}"/>
    <cellStyle name="Normal 2 2 5" xfId="816" xr:uid="{00000000-0005-0000-0000-000021040000}"/>
    <cellStyle name="Normal 2 2 6" xfId="817" xr:uid="{00000000-0005-0000-0000-000022040000}"/>
    <cellStyle name="Normal 2 2 7" xfId="818" xr:uid="{00000000-0005-0000-0000-000023040000}"/>
    <cellStyle name="Normal 2 2_Abt Associates Tanzania Febrile Illness DRAFT budget 10-12-2010" xfId="819" xr:uid="{00000000-0005-0000-0000-000024040000}"/>
    <cellStyle name="Normal 2 3" xfId="5" xr:uid="{00000000-0005-0000-0000-000025040000}"/>
    <cellStyle name="Normal 2 3 2" xfId="19" xr:uid="{00000000-0005-0000-0000-000026040000}"/>
    <cellStyle name="Normal 2 3 2 2" xfId="820" xr:uid="{00000000-0005-0000-0000-000027040000}"/>
    <cellStyle name="Normal 2 3 2 3" xfId="821" xr:uid="{00000000-0005-0000-0000-000028040000}"/>
    <cellStyle name="Normal 2 3 3" xfId="822" xr:uid="{00000000-0005-0000-0000-000029040000}"/>
    <cellStyle name="Normal 2 3 3 2" xfId="823" xr:uid="{00000000-0005-0000-0000-00002A040000}"/>
    <cellStyle name="Normal 2 3 4" xfId="824" xr:uid="{00000000-0005-0000-0000-00002B040000}"/>
    <cellStyle name="Normal 2 3 5" xfId="825" xr:uid="{00000000-0005-0000-0000-00002C040000}"/>
    <cellStyle name="Normal 2 4" xfId="17" xr:uid="{00000000-0005-0000-0000-00002D040000}"/>
    <cellStyle name="Normal 2 4 2" xfId="826" xr:uid="{00000000-0005-0000-0000-00002E040000}"/>
    <cellStyle name="Normal 2 4 3" xfId="827" xr:uid="{00000000-0005-0000-0000-00002F040000}"/>
    <cellStyle name="Normal 2 5" xfId="828" xr:uid="{00000000-0005-0000-0000-000030040000}"/>
    <cellStyle name="Normal 2 5 2" xfId="829" xr:uid="{00000000-0005-0000-0000-000031040000}"/>
    <cellStyle name="Normal 2 5 3" xfId="830" xr:uid="{00000000-0005-0000-0000-000032040000}"/>
    <cellStyle name="Normal 2 6" xfId="831" xr:uid="{00000000-0005-0000-0000-000033040000}"/>
    <cellStyle name="Normal 2 7" xfId="832" xr:uid="{00000000-0005-0000-0000-000034040000}"/>
    <cellStyle name="Normal 2 8" xfId="833" xr:uid="{00000000-0005-0000-0000-000035040000}"/>
    <cellStyle name="Normal 2 9" xfId="834" xr:uid="{00000000-0005-0000-0000-000036040000}"/>
    <cellStyle name="Normal 2_090806_update the common file" xfId="835" xr:uid="{00000000-0005-0000-0000-000037040000}"/>
    <cellStyle name="Normal 20" xfId="836" xr:uid="{00000000-0005-0000-0000-000038040000}"/>
    <cellStyle name="Normal 20 2" xfId="837" xr:uid="{00000000-0005-0000-0000-000039040000}"/>
    <cellStyle name="Normal 20 3" xfId="838" xr:uid="{00000000-0005-0000-0000-00003A040000}"/>
    <cellStyle name="Normal 20 4" xfId="839" xr:uid="{00000000-0005-0000-0000-00003B040000}"/>
    <cellStyle name="Normal 21" xfId="840" xr:uid="{00000000-0005-0000-0000-00003C040000}"/>
    <cellStyle name="Normal 21 2" xfId="841" xr:uid="{00000000-0005-0000-0000-00003D040000}"/>
    <cellStyle name="Normal 21 2 2" xfId="842" xr:uid="{00000000-0005-0000-0000-00003E040000}"/>
    <cellStyle name="Normal 21 2 2 2" xfId="1490" xr:uid="{00000000-0005-0000-0000-00003F040000}"/>
    <cellStyle name="Normal 21 2 2 3" xfId="1675" xr:uid="{00000000-0005-0000-0000-000040040000}"/>
    <cellStyle name="Normal 21 2 2 4" xfId="1338" xr:uid="{00000000-0005-0000-0000-000041040000}"/>
    <cellStyle name="Normal 21 2 3" xfId="1489" xr:uid="{00000000-0005-0000-0000-000042040000}"/>
    <cellStyle name="Normal 21 2 4" xfId="1674" xr:uid="{00000000-0005-0000-0000-000043040000}"/>
    <cellStyle name="Normal 21 2 5" xfId="1337" xr:uid="{00000000-0005-0000-0000-000044040000}"/>
    <cellStyle name="Normal 21 3" xfId="843" xr:uid="{00000000-0005-0000-0000-000045040000}"/>
    <cellStyle name="Normal 21 3 2" xfId="1491" xr:uid="{00000000-0005-0000-0000-000046040000}"/>
    <cellStyle name="Normal 21 3 3" xfId="1676" xr:uid="{00000000-0005-0000-0000-000047040000}"/>
    <cellStyle name="Normal 21 3 4" xfId="1339" xr:uid="{00000000-0005-0000-0000-000048040000}"/>
    <cellStyle name="Normal 21 4" xfId="1488" xr:uid="{00000000-0005-0000-0000-000049040000}"/>
    <cellStyle name="Normal 21 5" xfId="1673" xr:uid="{00000000-0005-0000-0000-00004A040000}"/>
    <cellStyle name="Normal 21 6" xfId="1336" xr:uid="{00000000-0005-0000-0000-00004B040000}"/>
    <cellStyle name="Normal 22" xfId="844" xr:uid="{00000000-0005-0000-0000-00004C040000}"/>
    <cellStyle name="Normal 22 2" xfId="845" xr:uid="{00000000-0005-0000-0000-00004D040000}"/>
    <cellStyle name="Normal 22 2 2" xfId="1493" xr:uid="{00000000-0005-0000-0000-00004E040000}"/>
    <cellStyle name="Normal 22 2 3" xfId="1678" xr:uid="{00000000-0005-0000-0000-00004F040000}"/>
    <cellStyle name="Normal 22 2 4" xfId="1341" xr:uid="{00000000-0005-0000-0000-000050040000}"/>
    <cellStyle name="Normal 22 3" xfId="1492" xr:uid="{00000000-0005-0000-0000-000051040000}"/>
    <cellStyle name="Normal 22 4" xfId="1677" xr:uid="{00000000-0005-0000-0000-000052040000}"/>
    <cellStyle name="Normal 22 5" xfId="1340" xr:uid="{00000000-0005-0000-0000-000053040000}"/>
    <cellStyle name="Normal 23" xfId="846" xr:uid="{00000000-0005-0000-0000-000054040000}"/>
    <cellStyle name="Normal 24" xfId="847" xr:uid="{00000000-0005-0000-0000-000055040000}"/>
    <cellStyle name="Normal 24 2" xfId="1494" xr:uid="{00000000-0005-0000-0000-000056040000}"/>
    <cellStyle name="Normal 24 3" xfId="1679" xr:uid="{00000000-0005-0000-0000-000057040000}"/>
    <cellStyle name="Normal 24 4" xfId="1342" xr:uid="{00000000-0005-0000-0000-000058040000}"/>
    <cellStyle name="Normal 25" xfId="848" xr:uid="{00000000-0005-0000-0000-000059040000}"/>
    <cellStyle name="Normal 25 2" xfId="1495" xr:uid="{00000000-0005-0000-0000-00005A040000}"/>
    <cellStyle name="Normal 25 3" xfId="1680" xr:uid="{00000000-0005-0000-0000-00005B040000}"/>
    <cellStyle name="Normal 25 4" xfId="1343" xr:uid="{00000000-0005-0000-0000-00005C040000}"/>
    <cellStyle name="Normal 26" xfId="849" xr:uid="{00000000-0005-0000-0000-00005D040000}"/>
    <cellStyle name="Normal 26 2" xfId="1496" xr:uid="{00000000-0005-0000-0000-00005E040000}"/>
    <cellStyle name="Normal 26 3" xfId="1681" xr:uid="{00000000-0005-0000-0000-00005F040000}"/>
    <cellStyle name="Normal 26 4" xfId="1344" xr:uid="{00000000-0005-0000-0000-000060040000}"/>
    <cellStyle name="Normal 27" xfId="850" xr:uid="{00000000-0005-0000-0000-000061040000}"/>
    <cellStyle name="Normal 27 2" xfId="1497" xr:uid="{00000000-0005-0000-0000-000062040000}"/>
    <cellStyle name="Normal 27 3" xfId="1682" xr:uid="{00000000-0005-0000-0000-000063040000}"/>
    <cellStyle name="Normal 27 4" xfId="1345" xr:uid="{00000000-0005-0000-0000-000064040000}"/>
    <cellStyle name="Normal 28" xfId="851" xr:uid="{00000000-0005-0000-0000-000065040000}"/>
    <cellStyle name="Normal 28 2" xfId="1498" xr:uid="{00000000-0005-0000-0000-000066040000}"/>
    <cellStyle name="Normal 28 3" xfId="1683" xr:uid="{00000000-0005-0000-0000-000067040000}"/>
    <cellStyle name="Normal 28 4" xfId="1346" xr:uid="{00000000-0005-0000-0000-000068040000}"/>
    <cellStyle name="Normal 29" xfId="852" xr:uid="{00000000-0005-0000-0000-000069040000}"/>
    <cellStyle name="Normal 29 2" xfId="1499" xr:uid="{00000000-0005-0000-0000-00006A040000}"/>
    <cellStyle name="Normal 29 3" xfId="1684" xr:uid="{00000000-0005-0000-0000-00006B040000}"/>
    <cellStyle name="Normal 29 4" xfId="1347" xr:uid="{00000000-0005-0000-0000-00006C040000}"/>
    <cellStyle name="Normal 3" xfId="20" xr:uid="{00000000-0005-0000-0000-00006D040000}"/>
    <cellStyle name="Normal 3 2" xfId="21" xr:uid="{00000000-0005-0000-0000-00006E040000}"/>
    <cellStyle name="Normal 3 2 2" xfId="853" xr:uid="{00000000-0005-0000-0000-00006F040000}"/>
    <cellStyle name="Normal 3 2 2 2" xfId="854" xr:uid="{00000000-0005-0000-0000-000070040000}"/>
    <cellStyle name="Normal 3 2 2 2 2" xfId="855" xr:uid="{00000000-0005-0000-0000-000071040000}"/>
    <cellStyle name="Normal 3 2 2 3" xfId="856" xr:uid="{00000000-0005-0000-0000-000072040000}"/>
    <cellStyle name="Normal 3 2 2 4" xfId="857" xr:uid="{00000000-0005-0000-0000-000073040000}"/>
    <cellStyle name="Normal 3 2 2 5" xfId="858" xr:uid="{00000000-0005-0000-0000-000074040000}"/>
    <cellStyle name="Normal 3 2 2_Abt Associates Vietnam CSR - Final USAID" xfId="859" xr:uid="{00000000-0005-0000-0000-000075040000}"/>
    <cellStyle name="Normal 3 2 3" xfId="860" xr:uid="{00000000-0005-0000-0000-000076040000}"/>
    <cellStyle name="Normal 3 2 4" xfId="861" xr:uid="{00000000-0005-0000-0000-000077040000}"/>
    <cellStyle name="Normal 3 2_Abt Associates Vietnam CSR - Final USAID" xfId="862" xr:uid="{00000000-0005-0000-0000-000078040000}"/>
    <cellStyle name="Normal 3 3" xfId="863" xr:uid="{00000000-0005-0000-0000-000079040000}"/>
    <cellStyle name="Normal 3 3 2" xfId="864" xr:uid="{00000000-0005-0000-0000-00007A040000}"/>
    <cellStyle name="Normal 3 3 3" xfId="865" xr:uid="{00000000-0005-0000-0000-00007B040000}"/>
    <cellStyle name="Normal 3 4" xfId="866" xr:uid="{00000000-0005-0000-0000-00007C040000}"/>
    <cellStyle name="Normal 3 5" xfId="867" xr:uid="{00000000-0005-0000-0000-00007D040000}"/>
    <cellStyle name="Normal 3 6" xfId="868" xr:uid="{00000000-0005-0000-0000-00007E040000}"/>
    <cellStyle name="Normal 3 7" xfId="869" xr:uid="{00000000-0005-0000-0000-00007F040000}"/>
    <cellStyle name="Normal 3_Abt Associates Armenia budget - FINAL Abt" xfId="870" xr:uid="{00000000-0005-0000-0000-000080040000}"/>
    <cellStyle name="Normal 30" xfId="871" xr:uid="{00000000-0005-0000-0000-000081040000}"/>
    <cellStyle name="Normal 30 2" xfId="1500" xr:uid="{00000000-0005-0000-0000-000082040000}"/>
    <cellStyle name="Normal 30 3" xfId="1685" xr:uid="{00000000-0005-0000-0000-000083040000}"/>
    <cellStyle name="Normal 30 4" xfId="1348" xr:uid="{00000000-0005-0000-0000-000084040000}"/>
    <cellStyle name="Normal 31" xfId="872" xr:uid="{00000000-0005-0000-0000-000085040000}"/>
    <cellStyle name="Normal 31 2" xfId="1501" xr:uid="{00000000-0005-0000-0000-000086040000}"/>
    <cellStyle name="Normal 31 3" xfId="1686" xr:uid="{00000000-0005-0000-0000-000087040000}"/>
    <cellStyle name="Normal 31 4" xfId="1349" xr:uid="{00000000-0005-0000-0000-000088040000}"/>
    <cellStyle name="Normal 32" xfId="873" xr:uid="{00000000-0005-0000-0000-000089040000}"/>
    <cellStyle name="Normal 33" xfId="874" xr:uid="{00000000-0005-0000-0000-00008A040000}"/>
    <cellStyle name="Normal 33 2" xfId="1502" xr:uid="{00000000-0005-0000-0000-00008B040000}"/>
    <cellStyle name="Normal 33 3" xfId="1687" xr:uid="{00000000-0005-0000-0000-00008C040000}"/>
    <cellStyle name="Normal 33 4" xfId="1350" xr:uid="{00000000-0005-0000-0000-00008D040000}"/>
    <cellStyle name="Normal 4" xfId="8" xr:uid="{00000000-0005-0000-0000-00008E040000}"/>
    <cellStyle name="Normal 4 2" xfId="23" xr:uid="{00000000-0005-0000-0000-00008F040000}"/>
    <cellStyle name="Normal 4 2 2" xfId="875" xr:uid="{00000000-0005-0000-0000-000090040000}"/>
    <cellStyle name="Normal 4 2 2 2" xfId="876" xr:uid="{00000000-0005-0000-0000-000091040000}"/>
    <cellStyle name="Normal 4 2 2 3" xfId="877" xr:uid="{00000000-0005-0000-0000-000092040000}"/>
    <cellStyle name="Normal 4 2 2 4" xfId="878" xr:uid="{00000000-0005-0000-0000-000093040000}"/>
    <cellStyle name="Normal 4 2 3" xfId="879" xr:uid="{00000000-0005-0000-0000-000094040000}"/>
    <cellStyle name="Normal 4 2 3 2" xfId="880" xr:uid="{00000000-0005-0000-0000-000095040000}"/>
    <cellStyle name="Normal 4 2 3 3" xfId="881" xr:uid="{00000000-0005-0000-0000-000096040000}"/>
    <cellStyle name="Normal 4 2 3 4" xfId="882" xr:uid="{00000000-0005-0000-0000-000097040000}"/>
    <cellStyle name="Normal 4 2 4" xfId="883" xr:uid="{00000000-0005-0000-0000-000098040000}"/>
    <cellStyle name="Normal 4 2 4 2" xfId="884" xr:uid="{00000000-0005-0000-0000-000099040000}"/>
    <cellStyle name="Normal 4 2 4 3" xfId="885" xr:uid="{00000000-0005-0000-0000-00009A040000}"/>
    <cellStyle name="Normal 4 2 4 4" xfId="886" xr:uid="{00000000-0005-0000-0000-00009B040000}"/>
    <cellStyle name="Normal 4 2 5" xfId="887" xr:uid="{00000000-0005-0000-0000-00009C040000}"/>
    <cellStyle name="Normal 4 2 5 2" xfId="888" xr:uid="{00000000-0005-0000-0000-00009D040000}"/>
    <cellStyle name="Normal 4 2 5 3" xfId="889" xr:uid="{00000000-0005-0000-0000-00009E040000}"/>
    <cellStyle name="Normal 4 2 6" xfId="890" xr:uid="{00000000-0005-0000-0000-00009F040000}"/>
    <cellStyle name="Normal 4 2 7" xfId="891" xr:uid="{00000000-0005-0000-0000-0000A0040000}"/>
    <cellStyle name="Normal 4 2_Abt Associates Armenia budget - FINAL Abt" xfId="892" xr:uid="{00000000-0005-0000-0000-0000A1040000}"/>
    <cellStyle name="Normal 4 3" xfId="24" xr:uid="{00000000-0005-0000-0000-0000A2040000}"/>
    <cellStyle name="Normal 4 3 2" xfId="893" xr:uid="{00000000-0005-0000-0000-0000A3040000}"/>
    <cellStyle name="Normal 4 3 3" xfId="1403" xr:uid="{00000000-0005-0000-0000-0000A4040000}"/>
    <cellStyle name="Normal 4 3 4" xfId="1589" xr:uid="{00000000-0005-0000-0000-0000A5040000}"/>
    <cellStyle name="Normal 4 3 5" xfId="1252" xr:uid="{00000000-0005-0000-0000-0000A6040000}"/>
    <cellStyle name="Normal 4 4" xfId="22" xr:uid="{00000000-0005-0000-0000-0000A7040000}"/>
    <cellStyle name="Normal 4 4 2" xfId="894" xr:uid="{00000000-0005-0000-0000-0000A8040000}"/>
    <cellStyle name="Normal 4 4 3" xfId="895" xr:uid="{00000000-0005-0000-0000-0000A9040000}"/>
    <cellStyle name="Normal 4 4 4" xfId="1402" xr:uid="{00000000-0005-0000-0000-0000AA040000}"/>
    <cellStyle name="Normal 4 4 5" xfId="1588" xr:uid="{00000000-0005-0000-0000-0000AB040000}"/>
    <cellStyle name="Normal 4 4 6" xfId="1251" xr:uid="{00000000-0005-0000-0000-0000AC040000}"/>
    <cellStyle name="Normal 4 5" xfId="896" xr:uid="{00000000-0005-0000-0000-0000AD040000}"/>
    <cellStyle name="Normal 4 6" xfId="897" xr:uid="{00000000-0005-0000-0000-0000AE040000}"/>
    <cellStyle name="Normal 4_Abt Associates Armenia budget - FINAL Abt" xfId="898" xr:uid="{00000000-0005-0000-0000-0000AF040000}"/>
    <cellStyle name="Normal 5" xfId="6" xr:uid="{00000000-0005-0000-0000-0000B0040000}"/>
    <cellStyle name="Normal 5 10" xfId="1396" xr:uid="{00000000-0005-0000-0000-0000B1040000}"/>
    <cellStyle name="Normal 5 11" xfId="1583" xr:uid="{00000000-0005-0000-0000-0000B2040000}"/>
    <cellStyle name="Normal 5 12" xfId="1239" xr:uid="{00000000-0005-0000-0000-0000B3040000}"/>
    <cellStyle name="Normal 5 2" xfId="25" xr:uid="{00000000-0005-0000-0000-0000B4040000}"/>
    <cellStyle name="Normal 5 2 10" xfId="1590" xr:uid="{00000000-0005-0000-0000-0000B5040000}"/>
    <cellStyle name="Normal 5 2 11" xfId="1253" xr:uid="{00000000-0005-0000-0000-0000B6040000}"/>
    <cellStyle name="Normal 5 2 2" xfId="899" xr:uid="{00000000-0005-0000-0000-0000B7040000}"/>
    <cellStyle name="Normal 5 2 2 2" xfId="900" xr:uid="{00000000-0005-0000-0000-0000B8040000}"/>
    <cellStyle name="Normal 5 2 2 2 2" xfId="901" xr:uid="{00000000-0005-0000-0000-0000B9040000}"/>
    <cellStyle name="Normal 5 2 2 2 3" xfId="1505" xr:uid="{00000000-0005-0000-0000-0000BA040000}"/>
    <cellStyle name="Normal 5 2 2 2 4" xfId="1689" xr:uid="{00000000-0005-0000-0000-0000BB040000}"/>
    <cellStyle name="Normal 5 2 2 2 5" xfId="1352" xr:uid="{00000000-0005-0000-0000-0000BC040000}"/>
    <cellStyle name="Normal 5 2 2 3" xfId="902" xr:uid="{00000000-0005-0000-0000-0000BD040000}"/>
    <cellStyle name="Normal 5 2 2 4" xfId="903" xr:uid="{00000000-0005-0000-0000-0000BE040000}"/>
    <cellStyle name="Normal 5 2 2 5" xfId="904" xr:uid="{00000000-0005-0000-0000-0000BF040000}"/>
    <cellStyle name="Normal 5 2 2 6" xfId="1504" xr:uid="{00000000-0005-0000-0000-0000C0040000}"/>
    <cellStyle name="Normal 5 2 2 7" xfId="1688" xr:uid="{00000000-0005-0000-0000-0000C1040000}"/>
    <cellStyle name="Normal 5 2 2 8" xfId="1351" xr:uid="{00000000-0005-0000-0000-0000C2040000}"/>
    <cellStyle name="Normal 5 2 3" xfId="905" xr:uid="{00000000-0005-0000-0000-0000C3040000}"/>
    <cellStyle name="Normal 5 2 3 2" xfId="906" xr:uid="{00000000-0005-0000-0000-0000C4040000}"/>
    <cellStyle name="Normal 5 2 3 3" xfId="907" xr:uid="{00000000-0005-0000-0000-0000C5040000}"/>
    <cellStyle name="Normal 5 2 3 4" xfId="908" xr:uid="{00000000-0005-0000-0000-0000C6040000}"/>
    <cellStyle name="Normal 5 2 3 5" xfId="909" xr:uid="{00000000-0005-0000-0000-0000C7040000}"/>
    <cellStyle name="Normal 5 2 3 6" xfId="1506" xr:uid="{00000000-0005-0000-0000-0000C8040000}"/>
    <cellStyle name="Normal 5 2 3 7" xfId="1690" xr:uid="{00000000-0005-0000-0000-0000C9040000}"/>
    <cellStyle name="Normal 5 2 3 8" xfId="1353" xr:uid="{00000000-0005-0000-0000-0000CA040000}"/>
    <cellStyle name="Normal 5 2 4" xfId="910" xr:uid="{00000000-0005-0000-0000-0000CB040000}"/>
    <cellStyle name="Normal 5 2 4 2" xfId="911" xr:uid="{00000000-0005-0000-0000-0000CC040000}"/>
    <cellStyle name="Normal 5 2 4 3" xfId="912" xr:uid="{00000000-0005-0000-0000-0000CD040000}"/>
    <cellStyle name="Normal 5 2 4 4" xfId="913" xr:uid="{00000000-0005-0000-0000-0000CE040000}"/>
    <cellStyle name="Normal 5 2 5" xfId="914" xr:uid="{00000000-0005-0000-0000-0000CF040000}"/>
    <cellStyle name="Normal 5 2 6" xfId="915" xr:uid="{00000000-0005-0000-0000-0000D0040000}"/>
    <cellStyle name="Normal 5 2 7" xfId="916" xr:uid="{00000000-0005-0000-0000-0000D1040000}"/>
    <cellStyle name="Normal 5 2 8" xfId="917" xr:uid="{00000000-0005-0000-0000-0000D2040000}"/>
    <cellStyle name="Normal 5 2 9" xfId="1404" xr:uid="{00000000-0005-0000-0000-0000D3040000}"/>
    <cellStyle name="Normal 5 2_Abt Associates Armenia budget - FINAL Abt" xfId="918" xr:uid="{00000000-0005-0000-0000-0000D4040000}"/>
    <cellStyle name="Normal 5 3" xfId="34" xr:uid="{00000000-0005-0000-0000-0000D5040000}"/>
    <cellStyle name="Normal 5 3 2" xfId="919" xr:uid="{00000000-0005-0000-0000-0000D6040000}"/>
    <cellStyle name="Normal 5 3 2 2" xfId="1509" xr:uid="{00000000-0005-0000-0000-0000D7040000}"/>
    <cellStyle name="Normal 5 3 2 3" xfId="1691" xr:uid="{00000000-0005-0000-0000-0000D8040000}"/>
    <cellStyle name="Normal 5 3 2 4" xfId="1354" xr:uid="{00000000-0005-0000-0000-0000D9040000}"/>
    <cellStyle name="Normal 5 3 3" xfId="920" xr:uid="{00000000-0005-0000-0000-0000DA040000}"/>
    <cellStyle name="Normal 5 3 4" xfId="1407" xr:uid="{00000000-0005-0000-0000-0000DB040000}"/>
    <cellStyle name="Normal 5 3 5" xfId="1593" xr:uid="{00000000-0005-0000-0000-0000DC040000}"/>
    <cellStyle name="Normal 5 3 6" xfId="1256" xr:uid="{00000000-0005-0000-0000-0000DD040000}"/>
    <cellStyle name="Normal 5 4" xfId="35" xr:uid="{00000000-0005-0000-0000-0000DE040000}"/>
    <cellStyle name="Normal 5 4 2" xfId="921" xr:uid="{00000000-0005-0000-0000-0000DF040000}"/>
    <cellStyle name="Normal 5 4 3" xfId="1408" xr:uid="{00000000-0005-0000-0000-0000E0040000}"/>
    <cellStyle name="Normal 5 4 4" xfId="1594" xr:uid="{00000000-0005-0000-0000-0000E1040000}"/>
    <cellStyle name="Normal 5 4 5" xfId="1257" xr:uid="{00000000-0005-0000-0000-0000E2040000}"/>
    <cellStyle name="Normal 5 5" xfId="922" xr:uid="{00000000-0005-0000-0000-0000E3040000}"/>
    <cellStyle name="Normal 5 6" xfId="923" xr:uid="{00000000-0005-0000-0000-0000E4040000}"/>
    <cellStyle name="Normal 5 7" xfId="924" xr:uid="{00000000-0005-0000-0000-0000E5040000}"/>
    <cellStyle name="Normal 5 7 2" xfId="1512" xr:uid="{00000000-0005-0000-0000-0000E6040000}"/>
    <cellStyle name="Normal 5 7 3" xfId="1692" xr:uid="{00000000-0005-0000-0000-0000E7040000}"/>
    <cellStyle name="Normal 5 7 4" xfId="1355" xr:uid="{00000000-0005-0000-0000-0000E8040000}"/>
    <cellStyle name="Normal 5 8" xfId="925" xr:uid="{00000000-0005-0000-0000-0000E9040000}"/>
    <cellStyle name="Normal 5 8 2" xfId="1513" xr:uid="{00000000-0005-0000-0000-0000EA040000}"/>
    <cellStyle name="Normal 5 8 3" xfId="1693" xr:uid="{00000000-0005-0000-0000-0000EB040000}"/>
    <cellStyle name="Normal 5 8 4" xfId="1356" xr:uid="{00000000-0005-0000-0000-0000EC040000}"/>
    <cellStyle name="Normal 5 9" xfId="1245" xr:uid="{00000000-0005-0000-0000-0000ED040000}"/>
    <cellStyle name="Normal 5_Abt Associates Armenia budget - FINAL Abt" xfId="926" xr:uid="{00000000-0005-0000-0000-0000EE040000}"/>
    <cellStyle name="Normal 6" xfId="927" xr:uid="{00000000-0005-0000-0000-0000EF040000}"/>
    <cellStyle name="Normal 6 10" xfId="1694" xr:uid="{00000000-0005-0000-0000-0000F0040000}"/>
    <cellStyle name="Normal 6 11" xfId="1357" xr:uid="{00000000-0005-0000-0000-0000F1040000}"/>
    <cellStyle name="Normal 6 2" xfId="928" xr:uid="{00000000-0005-0000-0000-0000F2040000}"/>
    <cellStyle name="Normal 6 2 10" xfId="1695" xr:uid="{00000000-0005-0000-0000-0000F3040000}"/>
    <cellStyle name="Normal 6 2 11" xfId="1358" xr:uid="{00000000-0005-0000-0000-0000F4040000}"/>
    <cellStyle name="Normal 6 2 2" xfId="929" xr:uid="{00000000-0005-0000-0000-0000F5040000}"/>
    <cellStyle name="Normal 6 2 2 2" xfId="930" xr:uid="{00000000-0005-0000-0000-0000F6040000}"/>
    <cellStyle name="Normal 6 2 2 3" xfId="931" xr:uid="{00000000-0005-0000-0000-0000F7040000}"/>
    <cellStyle name="Normal 6 2 2 4" xfId="932" xr:uid="{00000000-0005-0000-0000-0000F8040000}"/>
    <cellStyle name="Normal 6 2 2 5" xfId="933" xr:uid="{00000000-0005-0000-0000-0000F9040000}"/>
    <cellStyle name="Normal 6 2 2 6" xfId="1516" xr:uid="{00000000-0005-0000-0000-0000FA040000}"/>
    <cellStyle name="Normal 6 2 2 7" xfId="1696" xr:uid="{00000000-0005-0000-0000-0000FB040000}"/>
    <cellStyle name="Normal 6 2 2 8" xfId="1359" xr:uid="{00000000-0005-0000-0000-0000FC040000}"/>
    <cellStyle name="Normal 6 2 3" xfId="934" xr:uid="{00000000-0005-0000-0000-0000FD040000}"/>
    <cellStyle name="Normal 6 2 3 2" xfId="935" xr:uid="{00000000-0005-0000-0000-0000FE040000}"/>
    <cellStyle name="Normal 6 2 3 3" xfId="936" xr:uid="{00000000-0005-0000-0000-0000FF040000}"/>
    <cellStyle name="Normal 6 2 3 4" xfId="937" xr:uid="{00000000-0005-0000-0000-000000050000}"/>
    <cellStyle name="Normal 6 2 4" xfId="938" xr:uid="{00000000-0005-0000-0000-000001050000}"/>
    <cellStyle name="Normal 6 2 4 2" xfId="939" xr:uid="{00000000-0005-0000-0000-000002050000}"/>
    <cellStyle name="Normal 6 2 4 3" xfId="940" xr:uid="{00000000-0005-0000-0000-000003050000}"/>
    <cellStyle name="Normal 6 2 4 4" xfId="941" xr:uid="{00000000-0005-0000-0000-000004050000}"/>
    <cellStyle name="Normal 6 2 5" xfId="942" xr:uid="{00000000-0005-0000-0000-000005050000}"/>
    <cellStyle name="Normal 6 2 6" xfId="943" xr:uid="{00000000-0005-0000-0000-000006050000}"/>
    <cellStyle name="Normal 6 2 7" xfId="944" xr:uid="{00000000-0005-0000-0000-000007050000}"/>
    <cellStyle name="Normal 6 2 8" xfId="945" xr:uid="{00000000-0005-0000-0000-000008050000}"/>
    <cellStyle name="Normal 6 2 9" xfId="1515" xr:uid="{00000000-0005-0000-0000-000009050000}"/>
    <cellStyle name="Normal 6 2_Abt Associates Armenia budget - FINAL Abt" xfId="946" xr:uid="{00000000-0005-0000-0000-00000A050000}"/>
    <cellStyle name="Normal 6 3" xfId="947" xr:uid="{00000000-0005-0000-0000-00000B050000}"/>
    <cellStyle name="Normal 6 4" xfId="948" xr:uid="{00000000-0005-0000-0000-00000C050000}"/>
    <cellStyle name="Normal 6 5" xfId="949" xr:uid="{00000000-0005-0000-0000-00000D050000}"/>
    <cellStyle name="Normal 6 5 2" xfId="950" xr:uid="{00000000-0005-0000-0000-00000E050000}"/>
    <cellStyle name="Normal 6 5 3" xfId="1517" xr:uid="{00000000-0005-0000-0000-00000F050000}"/>
    <cellStyle name="Normal 6 5 4" xfId="1697" xr:uid="{00000000-0005-0000-0000-000010050000}"/>
    <cellStyle name="Normal 6 5 5" xfId="1360" xr:uid="{00000000-0005-0000-0000-000011050000}"/>
    <cellStyle name="Normal 6 6" xfId="951" xr:uid="{00000000-0005-0000-0000-000012050000}"/>
    <cellStyle name="Normal 6 6 2" xfId="1518" xr:uid="{00000000-0005-0000-0000-000013050000}"/>
    <cellStyle name="Normal 6 6 3" xfId="1698" xr:uid="{00000000-0005-0000-0000-000014050000}"/>
    <cellStyle name="Normal 6 6 4" xfId="1361" xr:uid="{00000000-0005-0000-0000-000015050000}"/>
    <cellStyle name="Normal 6 7" xfId="952" xr:uid="{00000000-0005-0000-0000-000016050000}"/>
    <cellStyle name="Normal 6 7 2" xfId="1519" xr:uid="{00000000-0005-0000-0000-000017050000}"/>
    <cellStyle name="Normal 6 7 3" xfId="1699" xr:uid="{00000000-0005-0000-0000-000018050000}"/>
    <cellStyle name="Normal 6 7 4" xfId="1362" xr:uid="{00000000-0005-0000-0000-000019050000}"/>
    <cellStyle name="Normal 6 8" xfId="953" xr:uid="{00000000-0005-0000-0000-00001A050000}"/>
    <cellStyle name="Normal 6 8 2" xfId="1520" xr:uid="{00000000-0005-0000-0000-00001B050000}"/>
    <cellStyle name="Normal 6 8 3" xfId="1700" xr:uid="{00000000-0005-0000-0000-00001C050000}"/>
    <cellStyle name="Normal 6 8 4" xfId="1363" xr:uid="{00000000-0005-0000-0000-00001D050000}"/>
    <cellStyle name="Normal 6 9" xfId="1514" xr:uid="{00000000-0005-0000-0000-00001E050000}"/>
    <cellStyle name="Normal 6_Abt Associates Armenia budget - FINAL Abt" xfId="954" xr:uid="{00000000-0005-0000-0000-00001F050000}"/>
    <cellStyle name="Normal 7" xfId="955" xr:uid="{00000000-0005-0000-0000-000020050000}"/>
    <cellStyle name="Normal 7 10" xfId="1364" xr:uid="{00000000-0005-0000-0000-000021050000}"/>
    <cellStyle name="Normal 7 2" xfId="956" xr:uid="{00000000-0005-0000-0000-000022050000}"/>
    <cellStyle name="Normal 7 2 2" xfId="957" xr:uid="{00000000-0005-0000-0000-000023050000}"/>
    <cellStyle name="Normal 7 2 2 2" xfId="958" xr:uid="{00000000-0005-0000-0000-000024050000}"/>
    <cellStyle name="Normal 7 2 2 3" xfId="1524" xr:uid="{00000000-0005-0000-0000-000025050000}"/>
    <cellStyle name="Normal 7 2 2 4" xfId="1703" xr:uid="{00000000-0005-0000-0000-000026050000}"/>
    <cellStyle name="Normal 7 2 2 5" xfId="1366" xr:uid="{00000000-0005-0000-0000-000027050000}"/>
    <cellStyle name="Normal 7 2 3" xfId="959" xr:uid="{00000000-0005-0000-0000-000028050000}"/>
    <cellStyle name="Normal 7 2 4" xfId="960" xr:uid="{00000000-0005-0000-0000-000029050000}"/>
    <cellStyle name="Normal 7 2 5" xfId="961" xr:uid="{00000000-0005-0000-0000-00002A050000}"/>
    <cellStyle name="Normal 7 2 6" xfId="1523" xr:uid="{00000000-0005-0000-0000-00002B050000}"/>
    <cellStyle name="Normal 7 2 7" xfId="1702" xr:uid="{00000000-0005-0000-0000-00002C050000}"/>
    <cellStyle name="Normal 7 2 8" xfId="1365" xr:uid="{00000000-0005-0000-0000-00002D050000}"/>
    <cellStyle name="Normal 7 3" xfId="962" xr:uid="{00000000-0005-0000-0000-00002E050000}"/>
    <cellStyle name="Normal 7 3 2" xfId="963" xr:uid="{00000000-0005-0000-0000-00002F050000}"/>
    <cellStyle name="Normal 7 3 3" xfId="1525" xr:uid="{00000000-0005-0000-0000-000030050000}"/>
    <cellStyle name="Normal 7 3 4" xfId="1704" xr:uid="{00000000-0005-0000-0000-000031050000}"/>
    <cellStyle name="Normal 7 3 5" xfId="1367" xr:uid="{00000000-0005-0000-0000-000032050000}"/>
    <cellStyle name="Normal 7 4" xfId="964" xr:uid="{00000000-0005-0000-0000-000033050000}"/>
    <cellStyle name="Normal 7 5" xfId="965" xr:uid="{00000000-0005-0000-0000-000034050000}"/>
    <cellStyle name="Normal 7 6" xfId="966" xr:uid="{00000000-0005-0000-0000-000035050000}"/>
    <cellStyle name="Normal 7 7" xfId="967" xr:uid="{00000000-0005-0000-0000-000036050000}"/>
    <cellStyle name="Normal 7 7 2" xfId="1528" xr:uid="{00000000-0005-0000-0000-000037050000}"/>
    <cellStyle name="Normal 7 7 3" xfId="1705" xr:uid="{00000000-0005-0000-0000-000038050000}"/>
    <cellStyle name="Normal 7 7 4" xfId="1368" xr:uid="{00000000-0005-0000-0000-000039050000}"/>
    <cellStyle name="Normal 7 8" xfId="1522" xr:uid="{00000000-0005-0000-0000-00003A050000}"/>
    <cellStyle name="Normal 7 9" xfId="1701" xr:uid="{00000000-0005-0000-0000-00003B050000}"/>
    <cellStyle name="Normal 7_Abt Associates Armenia budget - FINAL Abt" xfId="968" xr:uid="{00000000-0005-0000-0000-00003C050000}"/>
    <cellStyle name="Normal 8" xfId="969" xr:uid="{00000000-0005-0000-0000-00003D050000}"/>
    <cellStyle name="Normal 8 2" xfId="970" xr:uid="{00000000-0005-0000-0000-00003E050000}"/>
    <cellStyle name="Normal 8 2 2" xfId="971" xr:uid="{00000000-0005-0000-0000-00003F050000}"/>
    <cellStyle name="Normal 8 2 3" xfId="972" xr:uid="{00000000-0005-0000-0000-000040050000}"/>
    <cellStyle name="Normal 8 2 4" xfId="973" xr:uid="{00000000-0005-0000-0000-000041050000}"/>
    <cellStyle name="Normal 8 2 5" xfId="974" xr:uid="{00000000-0005-0000-0000-000042050000}"/>
    <cellStyle name="Normal 8 2 6" xfId="1530" xr:uid="{00000000-0005-0000-0000-000043050000}"/>
    <cellStyle name="Normal 8 2 7" xfId="1707" xr:uid="{00000000-0005-0000-0000-000044050000}"/>
    <cellStyle name="Normal 8 2 8" xfId="1370" xr:uid="{00000000-0005-0000-0000-000045050000}"/>
    <cellStyle name="Normal 8 3" xfId="975" xr:uid="{00000000-0005-0000-0000-000046050000}"/>
    <cellStyle name="Normal 8 3 2" xfId="976" xr:uid="{00000000-0005-0000-0000-000047050000}"/>
    <cellStyle name="Normal 8 4" xfId="977" xr:uid="{00000000-0005-0000-0000-000048050000}"/>
    <cellStyle name="Normal 8 5" xfId="978" xr:uid="{00000000-0005-0000-0000-000049050000}"/>
    <cellStyle name="Normal 8 6" xfId="979" xr:uid="{00000000-0005-0000-0000-00004A050000}"/>
    <cellStyle name="Normal 8 6 2" xfId="1531" xr:uid="{00000000-0005-0000-0000-00004B050000}"/>
    <cellStyle name="Normal 8 6 3" xfId="1708" xr:uid="{00000000-0005-0000-0000-00004C050000}"/>
    <cellStyle name="Normal 8 6 4" xfId="1371" xr:uid="{00000000-0005-0000-0000-00004D050000}"/>
    <cellStyle name="Normal 8 7" xfId="1529" xr:uid="{00000000-0005-0000-0000-00004E050000}"/>
    <cellStyle name="Normal 8 8" xfId="1706" xr:uid="{00000000-0005-0000-0000-00004F050000}"/>
    <cellStyle name="Normal 8 9" xfId="1369" xr:uid="{00000000-0005-0000-0000-000050050000}"/>
    <cellStyle name="Normal 8_Abt Associates Armenia budget - FINAL Abt" xfId="980" xr:uid="{00000000-0005-0000-0000-000051050000}"/>
    <cellStyle name="Normal 9" xfId="981" xr:uid="{00000000-0005-0000-0000-000052050000}"/>
    <cellStyle name="Normal 9 2" xfId="982" xr:uid="{00000000-0005-0000-0000-000053050000}"/>
    <cellStyle name="Normal 9 2 2" xfId="983" xr:uid="{00000000-0005-0000-0000-000054050000}"/>
    <cellStyle name="Normal 9 3" xfId="984" xr:uid="{00000000-0005-0000-0000-000055050000}"/>
    <cellStyle name="Normal 9 4" xfId="985" xr:uid="{00000000-0005-0000-0000-000056050000}"/>
    <cellStyle name="Normal 9 5" xfId="986" xr:uid="{00000000-0005-0000-0000-000057050000}"/>
    <cellStyle name="Normal 9_ARD Nicaragua Municipal Governance Program_July1" xfId="987" xr:uid="{00000000-0005-0000-0000-000058050000}"/>
    <cellStyle name="Normale_Bagomoyo Budget - Irish Aid" xfId="988" xr:uid="{00000000-0005-0000-0000-000059050000}"/>
    <cellStyle name="Nota" xfId="989" xr:uid="{00000000-0005-0000-0000-00005A050000}"/>
    <cellStyle name="Nota 2" xfId="990" xr:uid="{00000000-0005-0000-0000-00005B050000}"/>
    <cellStyle name="Notas" xfId="991" xr:uid="{00000000-0005-0000-0000-00005C050000}"/>
    <cellStyle name="Notas 2" xfId="992" xr:uid="{00000000-0005-0000-0000-00005D050000}"/>
    <cellStyle name="Notas 3" xfId="993" xr:uid="{00000000-0005-0000-0000-00005E050000}"/>
    <cellStyle name="Notas 4" xfId="994" xr:uid="{00000000-0005-0000-0000-00005F050000}"/>
    <cellStyle name="Note 2" xfId="995" xr:uid="{00000000-0005-0000-0000-000060050000}"/>
    <cellStyle name="Note 2 10" xfId="1372" xr:uid="{00000000-0005-0000-0000-000061050000}"/>
    <cellStyle name="Note 2 2" xfId="996" xr:uid="{00000000-0005-0000-0000-000062050000}"/>
    <cellStyle name="Note 2 2 2" xfId="997" xr:uid="{00000000-0005-0000-0000-000063050000}"/>
    <cellStyle name="Note 2 2 3" xfId="998" xr:uid="{00000000-0005-0000-0000-000064050000}"/>
    <cellStyle name="Note 2 2 3 2" xfId="1535" xr:uid="{00000000-0005-0000-0000-000065050000}"/>
    <cellStyle name="Note 2 2 3 3" xfId="1710" xr:uid="{00000000-0005-0000-0000-000066050000}"/>
    <cellStyle name="Note 2 2 3 4" xfId="1373" xr:uid="{00000000-0005-0000-0000-000067050000}"/>
    <cellStyle name="Note 2 3" xfId="999" xr:uid="{00000000-0005-0000-0000-000068050000}"/>
    <cellStyle name="Note 2 4" xfId="1000" xr:uid="{00000000-0005-0000-0000-000069050000}"/>
    <cellStyle name="Note 2 5" xfId="1001" xr:uid="{00000000-0005-0000-0000-00006A050000}"/>
    <cellStyle name="Note 2 5 2" xfId="1536" xr:uid="{00000000-0005-0000-0000-00006B050000}"/>
    <cellStyle name="Note 2 5 3" xfId="1711" xr:uid="{00000000-0005-0000-0000-00006C050000}"/>
    <cellStyle name="Note 2 5 4" xfId="1374" xr:uid="{00000000-0005-0000-0000-00006D050000}"/>
    <cellStyle name="Note 2 6" xfId="1002" xr:uid="{00000000-0005-0000-0000-00006E050000}"/>
    <cellStyle name="Note 2 6 2" xfId="1537" xr:uid="{00000000-0005-0000-0000-00006F050000}"/>
    <cellStyle name="Note 2 6 3" xfId="1712" xr:uid="{00000000-0005-0000-0000-000070050000}"/>
    <cellStyle name="Note 2 6 4" xfId="1375" xr:uid="{00000000-0005-0000-0000-000071050000}"/>
    <cellStyle name="Note 2 7" xfId="1003" xr:uid="{00000000-0005-0000-0000-000072050000}"/>
    <cellStyle name="Note 2 8" xfId="1534" xr:uid="{00000000-0005-0000-0000-000073050000}"/>
    <cellStyle name="Note 2 9" xfId="1709" xr:uid="{00000000-0005-0000-0000-000074050000}"/>
    <cellStyle name="Note 3" xfId="1004" xr:uid="{00000000-0005-0000-0000-000075050000}"/>
    <cellStyle name="Note 3 2" xfId="1005" xr:uid="{00000000-0005-0000-0000-000076050000}"/>
    <cellStyle name="Note 3 3" xfId="1006" xr:uid="{00000000-0005-0000-0000-000077050000}"/>
    <cellStyle name="Note 4" xfId="1007" xr:uid="{00000000-0005-0000-0000-000078050000}"/>
    <cellStyle name="Note 4 2" xfId="1008" xr:uid="{00000000-0005-0000-0000-000079050000}"/>
    <cellStyle name="Note 4 2 2" xfId="1541" xr:uid="{00000000-0005-0000-0000-00007A050000}"/>
    <cellStyle name="Note 4 2 3" xfId="1714" xr:uid="{00000000-0005-0000-0000-00007B050000}"/>
    <cellStyle name="Note 4 2 4" xfId="1377" xr:uid="{00000000-0005-0000-0000-00007C050000}"/>
    <cellStyle name="Note 4 3" xfId="1540" xr:uid="{00000000-0005-0000-0000-00007D050000}"/>
    <cellStyle name="Note 4 4" xfId="1713" xr:uid="{00000000-0005-0000-0000-00007E050000}"/>
    <cellStyle name="Note 4 5" xfId="1376" xr:uid="{00000000-0005-0000-0000-00007F050000}"/>
    <cellStyle name="Note 5" xfId="1009" xr:uid="{00000000-0005-0000-0000-000080050000}"/>
    <cellStyle name="Note 5 2" xfId="1542" xr:uid="{00000000-0005-0000-0000-000081050000}"/>
    <cellStyle name="Note 5 3" xfId="1715" xr:uid="{00000000-0005-0000-0000-000082050000}"/>
    <cellStyle name="Note 5 4" xfId="1378" xr:uid="{00000000-0005-0000-0000-000083050000}"/>
    <cellStyle name="Note 6" xfId="1010" xr:uid="{00000000-0005-0000-0000-000084050000}"/>
    <cellStyle name="Note 6 2" xfId="1543" xr:uid="{00000000-0005-0000-0000-000085050000}"/>
    <cellStyle name="Note 6 3" xfId="1716" xr:uid="{00000000-0005-0000-0000-000086050000}"/>
    <cellStyle name="Note 6 4" xfId="1379" xr:uid="{00000000-0005-0000-0000-000087050000}"/>
    <cellStyle name="Option" xfId="1011" xr:uid="{00000000-0005-0000-0000-000088050000}"/>
    <cellStyle name="Option 2" xfId="1012" xr:uid="{00000000-0005-0000-0000-000089050000}"/>
    <cellStyle name="Output 2" xfId="1013" xr:uid="{00000000-0005-0000-0000-00008A050000}"/>
    <cellStyle name="Output 2 2" xfId="1014" xr:uid="{00000000-0005-0000-0000-00008B050000}"/>
    <cellStyle name="Percent" xfId="7" builtinId="5"/>
    <cellStyle name="Percent 10" xfId="1015" xr:uid="{00000000-0005-0000-0000-00008D050000}"/>
    <cellStyle name="Percent 11" xfId="1016" xr:uid="{00000000-0005-0000-0000-00008E050000}"/>
    <cellStyle name="Percent 12" xfId="1017" xr:uid="{00000000-0005-0000-0000-00008F050000}"/>
    <cellStyle name="Percent 13" xfId="1018" xr:uid="{00000000-0005-0000-0000-000090050000}"/>
    <cellStyle name="Percent 13 2" xfId="1544" xr:uid="{00000000-0005-0000-0000-000091050000}"/>
    <cellStyle name="Percent 13 3" xfId="1717" xr:uid="{00000000-0005-0000-0000-000092050000}"/>
    <cellStyle name="Percent 13 4" xfId="1380" xr:uid="{00000000-0005-0000-0000-000093050000}"/>
    <cellStyle name="Percent 14" xfId="1019" xr:uid="{00000000-0005-0000-0000-000094050000}"/>
    <cellStyle name="Percent 14 2" xfId="1545" xr:uid="{00000000-0005-0000-0000-000095050000}"/>
    <cellStyle name="Percent 14 3" xfId="1718" xr:uid="{00000000-0005-0000-0000-000096050000}"/>
    <cellStyle name="Percent 14 4" xfId="1381" xr:uid="{00000000-0005-0000-0000-000097050000}"/>
    <cellStyle name="Percent 15" xfId="1246" xr:uid="{00000000-0005-0000-0000-000098050000}"/>
    <cellStyle name="Percent 16" xfId="1240" xr:uid="{00000000-0005-0000-0000-000099050000}"/>
    <cellStyle name="Percent 2" xfId="26" xr:uid="{00000000-0005-0000-0000-00009A050000}"/>
    <cellStyle name="Percent 2 10" xfId="33" xr:uid="{00000000-0005-0000-0000-00009B050000}"/>
    <cellStyle name="Percent 2 2" xfId="27" xr:uid="{00000000-0005-0000-0000-00009C050000}"/>
    <cellStyle name="Percent 2 2 2" xfId="37" xr:uid="{00000000-0005-0000-0000-00009D050000}"/>
    <cellStyle name="Percent 2 2 3" xfId="1020" xr:uid="{00000000-0005-0000-0000-00009E050000}"/>
    <cellStyle name="Percent 2 2 4" xfId="1021" xr:uid="{00000000-0005-0000-0000-00009F050000}"/>
    <cellStyle name="Percent 2 2 5" xfId="1022" xr:uid="{00000000-0005-0000-0000-0000A0050000}"/>
    <cellStyle name="Percent 2 3" xfId="1023" xr:uid="{00000000-0005-0000-0000-0000A1050000}"/>
    <cellStyle name="Percent 2 3 2" xfId="1024" xr:uid="{00000000-0005-0000-0000-0000A2050000}"/>
    <cellStyle name="Percent 2 4" xfId="1025" xr:uid="{00000000-0005-0000-0000-0000A3050000}"/>
    <cellStyle name="Percent 2 4 2" xfId="1026" xr:uid="{00000000-0005-0000-0000-0000A4050000}"/>
    <cellStyle name="Percent 2 5" xfId="1027" xr:uid="{00000000-0005-0000-0000-0000A5050000}"/>
    <cellStyle name="Percent 2 6" xfId="1028" xr:uid="{00000000-0005-0000-0000-0000A6050000}"/>
    <cellStyle name="Percent 2 7" xfId="1029" xr:uid="{00000000-0005-0000-0000-0000A7050000}"/>
    <cellStyle name="Percent 2 8" xfId="1030" xr:uid="{00000000-0005-0000-0000-0000A8050000}"/>
    <cellStyle name="Percent 2 8 2" xfId="1031" xr:uid="{00000000-0005-0000-0000-0000A9050000}"/>
    <cellStyle name="Percent 2 8 2 2" xfId="1546" xr:uid="{00000000-0005-0000-0000-0000AA050000}"/>
    <cellStyle name="Percent 2 8 2 3" xfId="1719" xr:uid="{00000000-0005-0000-0000-0000AB050000}"/>
    <cellStyle name="Percent 2 8 2 4" xfId="1382" xr:uid="{00000000-0005-0000-0000-0000AC050000}"/>
    <cellStyle name="Percent 2 9" xfId="1032" xr:uid="{00000000-0005-0000-0000-0000AD050000}"/>
    <cellStyle name="Percent 2 9 2" xfId="1547" xr:uid="{00000000-0005-0000-0000-0000AE050000}"/>
    <cellStyle name="Percent 2 9 3" xfId="1720" xr:uid="{00000000-0005-0000-0000-0000AF050000}"/>
    <cellStyle name="Percent 2 9 4" xfId="1383" xr:uid="{00000000-0005-0000-0000-0000B0050000}"/>
    <cellStyle name="Percent 3" xfId="28" xr:uid="{00000000-0005-0000-0000-0000B1050000}"/>
    <cellStyle name="Percent 3 2" xfId="1033" xr:uid="{00000000-0005-0000-0000-0000B2050000}"/>
    <cellStyle name="Percent 3 2 2" xfId="1034" xr:uid="{00000000-0005-0000-0000-0000B3050000}"/>
    <cellStyle name="Percent 3 3" xfId="1035" xr:uid="{00000000-0005-0000-0000-0000B4050000}"/>
    <cellStyle name="Percent 3 4" xfId="1036" xr:uid="{00000000-0005-0000-0000-0000B5050000}"/>
    <cellStyle name="Percent 4" xfId="29" xr:uid="{00000000-0005-0000-0000-0000B6050000}"/>
    <cellStyle name="Percent 4 2" xfId="1037" xr:uid="{00000000-0005-0000-0000-0000B7050000}"/>
    <cellStyle name="Percent 4 2 2" xfId="1038" xr:uid="{00000000-0005-0000-0000-0000B8050000}"/>
    <cellStyle name="Percent 4 2 3" xfId="1039" xr:uid="{00000000-0005-0000-0000-0000B9050000}"/>
    <cellStyle name="Percent 4 2 4" xfId="1040" xr:uid="{00000000-0005-0000-0000-0000BA050000}"/>
    <cellStyle name="Percent 4 3" xfId="1041" xr:uid="{00000000-0005-0000-0000-0000BB050000}"/>
    <cellStyle name="Percent 4 4" xfId="1042" xr:uid="{00000000-0005-0000-0000-0000BC050000}"/>
    <cellStyle name="Percent 4 5" xfId="1043" xr:uid="{00000000-0005-0000-0000-0000BD050000}"/>
    <cellStyle name="Percent 4 6" xfId="1405" xr:uid="{00000000-0005-0000-0000-0000BE050000}"/>
    <cellStyle name="Percent 4 7" xfId="1591" xr:uid="{00000000-0005-0000-0000-0000BF050000}"/>
    <cellStyle name="Percent 4 8" xfId="1254" xr:uid="{00000000-0005-0000-0000-0000C0050000}"/>
    <cellStyle name="Percent 5" xfId="30" xr:uid="{00000000-0005-0000-0000-0000C1050000}"/>
    <cellStyle name="Percent 5 2" xfId="1044" xr:uid="{00000000-0005-0000-0000-0000C2050000}"/>
    <cellStyle name="Percent 5 2 2" xfId="1045" xr:uid="{00000000-0005-0000-0000-0000C3050000}"/>
    <cellStyle name="Percent 5 3" xfId="1046" xr:uid="{00000000-0005-0000-0000-0000C4050000}"/>
    <cellStyle name="Percent 5 3 2" xfId="1550" xr:uid="{00000000-0005-0000-0000-0000C5050000}"/>
    <cellStyle name="Percent 5 3 3" xfId="1721" xr:uid="{00000000-0005-0000-0000-0000C6050000}"/>
    <cellStyle name="Percent 5 3 4" xfId="1384" xr:uid="{00000000-0005-0000-0000-0000C7050000}"/>
    <cellStyle name="Percent 5 4" xfId="1047" xr:uid="{00000000-0005-0000-0000-0000C8050000}"/>
    <cellStyle name="Percent 5 4 2" xfId="1551" xr:uid="{00000000-0005-0000-0000-0000C9050000}"/>
    <cellStyle name="Percent 5 4 3" xfId="1722" xr:uid="{00000000-0005-0000-0000-0000CA050000}"/>
    <cellStyle name="Percent 5 4 4" xfId="1385" xr:uid="{00000000-0005-0000-0000-0000CB050000}"/>
    <cellStyle name="Percent 5 5" xfId="1406" xr:uid="{00000000-0005-0000-0000-0000CC050000}"/>
    <cellStyle name="Percent 5 6" xfId="1592" xr:uid="{00000000-0005-0000-0000-0000CD050000}"/>
    <cellStyle name="Percent 5 7" xfId="1255" xr:uid="{00000000-0005-0000-0000-0000CE050000}"/>
    <cellStyle name="Percent 6" xfId="1048" xr:uid="{00000000-0005-0000-0000-0000CF050000}"/>
    <cellStyle name="Percent 6 2" xfId="1049" xr:uid="{00000000-0005-0000-0000-0000D0050000}"/>
    <cellStyle name="Percent 6 2 2" xfId="1553" xr:uid="{00000000-0005-0000-0000-0000D1050000}"/>
    <cellStyle name="Percent 6 2 3" xfId="1724" xr:uid="{00000000-0005-0000-0000-0000D2050000}"/>
    <cellStyle name="Percent 6 2 4" xfId="1387" xr:uid="{00000000-0005-0000-0000-0000D3050000}"/>
    <cellStyle name="Percent 6 3" xfId="1050" xr:uid="{00000000-0005-0000-0000-0000D4050000}"/>
    <cellStyle name="Percent 6 3 2" xfId="1554" xr:uid="{00000000-0005-0000-0000-0000D5050000}"/>
    <cellStyle name="Percent 6 3 3" xfId="1725" xr:uid="{00000000-0005-0000-0000-0000D6050000}"/>
    <cellStyle name="Percent 6 3 4" xfId="1388" xr:uid="{00000000-0005-0000-0000-0000D7050000}"/>
    <cellStyle name="Percent 6 4" xfId="1552" xr:uid="{00000000-0005-0000-0000-0000D8050000}"/>
    <cellStyle name="Percent 6 5" xfId="1723" xr:uid="{00000000-0005-0000-0000-0000D9050000}"/>
    <cellStyle name="Percent 6 6" xfId="1386" xr:uid="{00000000-0005-0000-0000-0000DA050000}"/>
    <cellStyle name="Percent 7" xfId="1051" xr:uid="{00000000-0005-0000-0000-0000DB050000}"/>
    <cellStyle name="Percent 7 2" xfId="1052" xr:uid="{00000000-0005-0000-0000-0000DC050000}"/>
    <cellStyle name="Percent 7 2 2" xfId="1556" xr:uid="{00000000-0005-0000-0000-0000DD050000}"/>
    <cellStyle name="Percent 7 2 3" xfId="1727" xr:uid="{00000000-0005-0000-0000-0000DE050000}"/>
    <cellStyle name="Percent 7 2 4" xfId="1390" xr:uid="{00000000-0005-0000-0000-0000DF050000}"/>
    <cellStyle name="Percent 7 3" xfId="1555" xr:uid="{00000000-0005-0000-0000-0000E0050000}"/>
    <cellStyle name="Percent 7 4" xfId="1726" xr:uid="{00000000-0005-0000-0000-0000E1050000}"/>
    <cellStyle name="Percent 7 5" xfId="1389" xr:uid="{00000000-0005-0000-0000-0000E2050000}"/>
    <cellStyle name="Percent 8" xfId="1053" xr:uid="{00000000-0005-0000-0000-0000E3050000}"/>
    <cellStyle name="Percent 8 2" xfId="1054" xr:uid="{00000000-0005-0000-0000-0000E4050000}"/>
    <cellStyle name="Percent 8 2 2" xfId="1055" xr:uid="{00000000-0005-0000-0000-0000E5050000}"/>
    <cellStyle name="Percent 8 2 2 2" xfId="1559" xr:uid="{00000000-0005-0000-0000-0000E6050000}"/>
    <cellStyle name="Percent 8 2 2 3" xfId="1730" xr:uid="{00000000-0005-0000-0000-0000E7050000}"/>
    <cellStyle name="Percent 8 2 2 4" xfId="1393" xr:uid="{00000000-0005-0000-0000-0000E8050000}"/>
    <cellStyle name="Percent 8 2 3" xfId="1558" xr:uid="{00000000-0005-0000-0000-0000E9050000}"/>
    <cellStyle name="Percent 8 2 4" xfId="1729" xr:uid="{00000000-0005-0000-0000-0000EA050000}"/>
    <cellStyle name="Percent 8 2 5" xfId="1392" xr:uid="{00000000-0005-0000-0000-0000EB050000}"/>
    <cellStyle name="Percent 8 3" xfId="1056" xr:uid="{00000000-0005-0000-0000-0000EC050000}"/>
    <cellStyle name="Percent 8 3 2" xfId="1560" xr:uid="{00000000-0005-0000-0000-0000ED050000}"/>
    <cellStyle name="Percent 8 3 3" xfId="1731" xr:uid="{00000000-0005-0000-0000-0000EE050000}"/>
    <cellStyle name="Percent 8 3 4" xfId="1394" xr:uid="{00000000-0005-0000-0000-0000EF050000}"/>
    <cellStyle name="Percent 8 4" xfId="1557" xr:uid="{00000000-0005-0000-0000-0000F0050000}"/>
    <cellStyle name="Percent 8 5" xfId="1728" xr:uid="{00000000-0005-0000-0000-0000F1050000}"/>
    <cellStyle name="Percent 8 6" xfId="1391" xr:uid="{00000000-0005-0000-0000-0000F2050000}"/>
    <cellStyle name="Percent 9" xfId="1057" xr:uid="{00000000-0005-0000-0000-0000F3050000}"/>
    <cellStyle name="Percent 9 2" xfId="1058" xr:uid="{00000000-0005-0000-0000-0000F4050000}"/>
    <cellStyle name="Porcentual 2" xfId="1059" xr:uid="{00000000-0005-0000-0000-0000F5050000}"/>
    <cellStyle name="Porcentual 2 2" xfId="1060" xr:uid="{00000000-0005-0000-0000-0000F6050000}"/>
    <cellStyle name="Porcentual 2 3" xfId="1061" xr:uid="{00000000-0005-0000-0000-0000F7050000}"/>
    <cellStyle name="Porcentual 2 4" xfId="1062" xr:uid="{00000000-0005-0000-0000-0000F8050000}"/>
    <cellStyle name="Porcentual 3" xfId="1063" xr:uid="{00000000-0005-0000-0000-0000F9050000}"/>
    <cellStyle name="Porcentual 3 2" xfId="1064" xr:uid="{00000000-0005-0000-0000-0000FA050000}"/>
    <cellStyle name="Porcentual 3 3" xfId="1065" xr:uid="{00000000-0005-0000-0000-0000FB050000}"/>
    <cellStyle name="Porcentual 3 4" xfId="1066" xr:uid="{00000000-0005-0000-0000-0000FC050000}"/>
    <cellStyle name="Porcentual 4" xfId="1067" xr:uid="{00000000-0005-0000-0000-0000FD050000}"/>
    <cellStyle name="Porcentual 4 2" xfId="1068" xr:uid="{00000000-0005-0000-0000-0000FE050000}"/>
    <cellStyle name="Porcentual 4 3" xfId="1069" xr:uid="{00000000-0005-0000-0000-0000FF050000}"/>
    <cellStyle name="Porcentual 4 4" xfId="1070" xr:uid="{00000000-0005-0000-0000-000000060000}"/>
    <cellStyle name="Porcentual 5" xfId="1071" xr:uid="{00000000-0005-0000-0000-000001060000}"/>
    <cellStyle name="Porcentual 5 2" xfId="1072" xr:uid="{00000000-0005-0000-0000-000002060000}"/>
    <cellStyle name="Porcentual 5 3" xfId="1073" xr:uid="{00000000-0005-0000-0000-000003060000}"/>
    <cellStyle name="Porcentual 5 4" xfId="1074" xr:uid="{00000000-0005-0000-0000-000004060000}"/>
    <cellStyle name="Pourcentage 2" xfId="1241" xr:uid="{00000000-0005-0000-0000-000005060000}"/>
    <cellStyle name="PSChar" xfId="1075" xr:uid="{00000000-0005-0000-0000-000006060000}"/>
    <cellStyle name="PSDec" xfId="1076" xr:uid="{00000000-0005-0000-0000-000007060000}"/>
    <cellStyle name="PSHeading" xfId="1077" xr:uid="{00000000-0005-0000-0000-000008060000}"/>
    <cellStyle name="R00A" xfId="1078" xr:uid="{00000000-0005-0000-0000-000009060000}"/>
    <cellStyle name="R00A 2" xfId="1079" xr:uid="{00000000-0005-0000-0000-00000A060000}"/>
    <cellStyle name="R00B" xfId="1080" xr:uid="{00000000-0005-0000-0000-00000B060000}"/>
    <cellStyle name="R00L" xfId="1081" xr:uid="{00000000-0005-0000-0000-00000C060000}"/>
    <cellStyle name="R00L 2" xfId="1082" xr:uid="{00000000-0005-0000-0000-00000D060000}"/>
    <cellStyle name="R01A" xfId="1083" xr:uid="{00000000-0005-0000-0000-00000E060000}"/>
    <cellStyle name="R01A 10" xfId="1732" xr:uid="{00000000-0005-0000-0000-00000F060000}"/>
    <cellStyle name="R01A 2" xfId="1084" xr:uid="{00000000-0005-0000-0000-000010060000}"/>
    <cellStyle name="R01A 2 2" xfId="1564" xr:uid="{00000000-0005-0000-0000-000011060000}"/>
    <cellStyle name="R01A 2 3" xfId="1549" xr:uid="{00000000-0005-0000-0000-000012060000}"/>
    <cellStyle name="R01A 2 4" xfId="1533" xr:uid="{00000000-0005-0000-0000-000013060000}"/>
    <cellStyle name="R01A 2 5" xfId="1521" xr:uid="{00000000-0005-0000-0000-000014060000}"/>
    <cellStyle name="R01A 2 6" xfId="1570" xr:uid="{00000000-0005-0000-0000-000015060000}"/>
    <cellStyle name="R01A 2 7" xfId="1508" xr:uid="{00000000-0005-0000-0000-000016060000}"/>
    <cellStyle name="R01A 2 8" xfId="1397" xr:uid="{00000000-0005-0000-0000-000017060000}"/>
    <cellStyle name="R01A 2 9" xfId="1733" xr:uid="{00000000-0005-0000-0000-000018060000}"/>
    <cellStyle name="R01A 3" xfId="1563" xr:uid="{00000000-0005-0000-0000-000019060000}"/>
    <cellStyle name="R01A 4" xfId="1548" xr:uid="{00000000-0005-0000-0000-00001A060000}"/>
    <cellStyle name="R01A 5" xfId="1532" xr:uid="{00000000-0005-0000-0000-00001B060000}"/>
    <cellStyle name="R01A 6" xfId="1574" xr:uid="{00000000-0005-0000-0000-00001C060000}"/>
    <cellStyle name="R01A 7" xfId="1569" xr:uid="{00000000-0005-0000-0000-00001D060000}"/>
    <cellStyle name="R01A 8" xfId="1507" xr:uid="{00000000-0005-0000-0000-00001E060000}"/>
    <cellStyle name="R01A 9" xfId="1573" xr:uid="{00000000-0005-0000-0000-00001F060000}"/>
    <cellStyle name="R01A_Sheet7" xfId="1085" xr:uid="{00000000-0005-0000-0000-000020060000}"/>
    <cellStyle name="R01B" xfId="1086" xr:uid="{00000000-0005-0000-0000-000021060000}"/>
    <cellStyle name="R01B 2" xfId="1087" xr:uid="{00000000-0005-0000-0000-000022060000}"/>
    <cellStyle name="R01H" xfId="1088" xr:uid="{00000000-0005-0000-0000-000023060000}"/>
    <cellStyle name="R01L" xfId="1089" xr:uid="{00000000-0005-0000-0000-000024060000}"/>
    <cellStyle name="R02A" xfId="1090" xr:uid="{00000000-0005-0000-0000-000025060000}"/>
    <cellStyle name="R02A 10" xfId="1734" xr:uid="{00000000-0005-0000-0000-000026060000}"/>
    <cellStyle name="R02A 2" xfId="1091" xr:uid="{00000000-0005-0000-0000-000027060000}"/>
    <cellStyle name="R02A 2 2" xfId="1566" xr:uid="{00000000-0005-0000-0000-000028060000}"/>
    <cellStyle name="R02A 2 3" xfId="1562" xr:uid="{00000000-0005-0000-0000-000029060000}"/>
    <cellStyle name="R02A 2 4" xfId="1539" xr:uid="{00000000-0005-0000-0000-00002A060000}"/>
    <cellStyle name="R02A 2 5" xfId="1527" xr:uid="{00000000-0005-0000-0000-00002B060000}"/>
    <cellStyle name="R02A 2 6" xfId="1439" xr:uid="{00000000-0005-0000-0000-00002C060000}"/>
    <cellStyle name="R02A 2 7" xfId="1511" xr:uid="{00000000-0005-0000-0000-00002D060000}"/>
    <cellStyle name="R02A 2 8" xfId="1572" xr:uid="{00000000-0005-0000-0000-00002E060000}"/>
    <cellStyle name="R02A 2 9" xfId="1735" xr:uid="{00000000-0005-0000-0000-00002F060000}"/>
    <cellStyle name="R02A 3" xfId="1565" xr:uid="{00000000-0005-0000-0000-000030060000}"/>
    <cellStyle name="R02A 4" xfId="1561" xr:uid="{00000000-0005-0000-0000-000031060000}"/>
    <cellStyle name="R02A 5" xfId="1538" xr:uid="{00000000-0005-0000-0000-000032060000}"/>
    <cellStyle name="R02A 6" xfId="1526" xr:uid="{00000000-0005-0000-0000-000033060000}"/>
    <cellStyle name="R02A 7" xfId="1440" xr:uid="{00000000-0005-0000-0000-000034060000}"/>
    <cellStyle name="R02A 8" xfId="1510" xr:uid="{00000000-0005-0000-0000-000035060000}"/>
    <cellStyle name="R02A 9" xfId="1503" xr:uid="{00000000-0005-0000-0000-000036060000}"/>
    <cellStyle name="R02A_Sheet7" xfId="1092" xr:uid="{00000000-0005-0000-0000-000037060000}"/>
    <cellStyle name="R02B" xfId="1093" xr:uid="{00000000-0005-0000-0000-000038060000}"/>
    <cellStyle name="R02B 2" xfId="1094" xr:uid="{00000000-0005-0000-0000-000039060000}"/>
    <cellStyle name="R02B 2 2" xfId="1095" xr:uid="{00000000-0005-0000-0000-00003A060000}"/>
    <cellStyle name="R02B 3" xfId="1096" xr:uid="{00000000-0005-0000-0000-00003B060000}"/>
    <cellStyle name="R02B 4" xfId="1097" xr:uid="{00000000-0005-0000-0000-00003C060000}"/>
    <cellStyle name="R02B 5" xfId="1098" xr:uid="{00000000-0005-0000-0000-00003D060000}"/>
    <cellStyle name="R02H" xfId="1099" xr:uid="{00000000-0005-0000-0000-00003E060000}"/>
    <cellStyle name="R02L" xfId="1100" xr:uid="{00000000-0005-0000-0000-00003F060000}"/>
    <cellStyle name="R03A" xfId="1101" xr:uid="{00000000-0005-0000-0000-000040060000}"/>
    <cellStyle name="R03A 2" xfId="1102" xr:uid="{00000000-0005-0000-0000-000041060000}"/>
    <cellStyle name="R03A_Sheet7" xfId="1103" xr:uid="{00000000-0005-0000-0000-000042060000}"/>
    <cellStyle name="R03B" xfId="1104" xr:uid="{00000000-0005-0000-0000-000043060000}"/>
    <cellStyle name="R03B 2" xfId="1105" xr:uid="{00000000-0005-0000-0000-000044060000}"/>
    <cellStyle name="R03B 2 2" xfId="1106" xr:uid="{00000000-0005-0000-0000-000045060000}"/>
    <cellStyle name="R03B 3" xfId="1107" xr:uid="{00000000-0005-0000-0000-000046060000}"/>
    <cellStyle name="R03B 4" xfId="1108" xr:uid="{00000000-0005-0000-0000-000047060000}"/>
    <cellStyle name="R03B 5" xfId="1109" xr:uid="{00000000-0005-0000-0000-000048060000}"/>
    <cellStyle name="R03H" xfId="1110" xr:uid="{00000000-0005-0000-0000-000049060000}"/>
    <cellStyle name="R03L" xfId="1111" xr:uid="{00000000-0005-0000-0000-00004A060000}"/>
    <cellStyle name="R03L 2" xfId="1112" xr:uid="{00000000-0005-0000-0000-00004B060000}"/>
    <cellStyle name="R03L_Sheet7" xfId="1113" xr:uid="{00000000-0005-0000-0000-00004C060000}"/>
    <cellStyle name="R04A" xfId="1114" xr:uid="{00000000-0005-0000-0000-00004D060000}"/>
    <cellStyle name="R04A 2" xfId="1115" xr:uid="{00000000-0005-0000-0000-00004E060000}"/>
    <cellStyle name="R04B" xfId="1116" xr:uid="{00000000-0005-0000-0000-00004F060000}"/>
    <cellStyle name="R04B 2" xfId="1117" xr:uid="{00000000-0005-0000-0000-000050060000}"/>
    <cellStyle name="R04B 2 2" xfId="1118" xr:uid="{00000000-0005-0000-0000-000051060000}"/>
    <cellStyle name="R04B 3" xfId="1119" xr:uid="{00000000-0005-0000-0000-000052060000}"/>
    <cellStyle name="R04B 4" xfId="1120" xr:uid="{00000000-0005-0000-0000-000053060000}"/>
    <cellStyle name="R04B 5" xfId="1121" xr:uid="{00000000-0005-0000-0000-000054060000}"/>
    <cellStyle name="R04H" xfId="1122" xr:uid="{00000000-0005-0000-0000-000055060000}"/>
    <cellStyle name="R04L" xfId="1123" xr:uid="{00000000-0005-0000-0000-000056060000}"/>
    <cellStyle name="R04L 2" xfId="1124" xr:uid="{00000000-0005-0000-0000-000057060000}"/>
    <cellStyle name="R04L 2 2" xfId="1125" xr:uid="{00000000-0005-0000-0000-000058060000}"/>
    <cellStyle name="R05A" xfId="1126" xr:uid="{00000000-0005-0000-0000-000059060000}"/>
    <cellStyle name="R05A 2" xfId="1127" xr:uid="{00000000-0005-0000-0000-00005A060000}"/>
    <cellStyle name="R05B" xfId="1128" xr:uid="{00000000-0005-0000-0000-00005B060000}"/>
    <cellStyle name="R05B 2" xfId="1129" xr:uid="{00000000-0005-0000-0000-00005C060000}"/>
    <cellStyle name="R05B 2 2" xfId="1130" xr:uid="{00000000-0005-0000-0000-00005D060000}"/>
    <cellStyle name="R05B 3" xfId="1131" xr:uid="{00000000-0005-0000-0000-00005E060000}"/>
    <cellStyle name="R05B 4" xfId="1132" xr:uid="{00000000-0005-0000-0000-00005F060000}"/>
    <cellStyle name="R05B 5" xfId="1133" xr:uid="{00000000-0005-0000-0000-000060060000}"/>
    <cellStyle name="R05H" xfId="1134" xr:uid="{00000000-0005-0000-0000-000061060000}"/>
    <cellStyle name="R05L" xfId="1135" xr:uid="{00000000-0005-0000-0000-000062060000}"/>
    <cellStyle name="R05L 2" xfId="1136" xr:uid="{00000000-0005-0000-0000-000063060000}"/>
    <cellStyle name="R06A" xfId="1137" xr:uid="{00000000-0005-0000-0000-000064060000}"/>
    <cellStyle name="R06B" xfId="1138" xr:uid="{00000000-0005-0000-0000-000065060000}"/>
    <cellStyle name="R06B 2" xfId="1139" xr:uid="{00000000-0005-0000-0000-000066060000}"/>
    <cellStyle name="R06B 2 2" xfId="1140" xr:uid="{00000000-0005-0000-0000-000067060000}"/>
    <cellStyle name="R06B 3" xfId="1141" xr:uid="{00000000-0005-0000-0000-000068060000}"/>
    <cellStyle name="R06B 4" xfId="1142" xr:uid="{00000000-0005-0000-0000-000069060000}"/>
    <cellStyle name="R06B 5" xfId="1143" xr:uid="{00000000-0005-0000-0000-00006A060000}"/>
    <cellStyle name="R06H" xfId="1144" xr:uid="{00000000-0005-0000-0000-00006B060000}"/>
    <cellStyle name="R06L" xfId="1145" xr:uid="{00000000-0005-0000-0000-00006C060000}"/>
    <cellStyle name="R07A" xfId="1146" xr:uid="{00000000-0005-0000-0000-00006D060000}"/>
    <cellStyle name="R07B" xfId="1147" xr:uid="{00000000-0005-0000-0000-00006E060000}"/>
    <cellStyle name="R07B 2" xfId="1148" xr:uid="{00000000-0005-0000-0000-00006F060000}"/>
    <cellStyle name="R07B 2 2" xfId="1149" xr:uid="{00000000-0005-0000-0000-000070060000}"/>
    <cellStyle name="R07B 3" xfId="1150" xr:uid="{00000000-0005-0000-0000-000071060000}"/>
    <cellStyle name="R07B 4" xfId="1151" xr:uid="{00000000-0005-0000-0000-000072060000}"/>
    <cellStyle name="R07B 5" xfId="1152" xr:uid="{00000000-0005-0000-0000-000073060000}"/>
    <cellStyle name="R07H" xfId="1153" xr:uid="{00000000-0005-0000-0000-000074060000}"/>
    <cellStyle name="R07L" xfId="1154" xr:uid="{00000000-0005-0000-0000-000075060000}"/>
    <cellStyle name="Salida" xfId="1155" xr:uid="{00000000-0005-0000-0000-000076060000}"/>
    <cellStyle name="Satisfaisant" xfId="1156" xr:uid="{00000000-0005-0000-0000-000077060000}"/>
    <cellStyle name="Satisfaisant 2" xfId="1157" xr:uid="{00000000-0005-0000-0000-000078060000}"/>
    <cellStyle name="Sortie" xfId="1158" xr:uid="{00000000-0005-0000-0000-000079060000}"/>
    <cellStyle name="Sortie 2" xfId="1159" xr:uid="{00000000-0005-0000-0000-00007A060000}"/>
    <cellStyle name="Style 1" xfId="1160" xr:uid="{00000000-0005-0000-0000-00007B060000}"/>
    <cellStyle name="STYLE1" xfId="1161" xr:uid="{00000000-0005-0000-0000-00007C060000}"/>
    <cellStyle name="STYLE1 2" xfId="1162" xr:uid="{00000000-0005-0000-0000-00007D060000}"/>
    <cellStyle name="STYLE1 3" xfId="1163" xr:uid="{00000000-0005-0000-0000-00007E060000}"/>
    <cellStyle name="STYLE2" xfId="1164" xr:uid="{00000000-0005-0000-0000-00007F060000}"/>
    <cellStyle name="STYLE3" xfId="1165" xr:uid="{00000000-0005-0000-0000-000080060000}"/>
    <cellStyle name="STYLE4" xfId="1166" xr:uid="{00000000-0005-0000-0000-000081060000}"/>
    <cellStyle name="STYLE5" xfId="1167" xr:uid="{00000000-0005-0000-0000-000082060000}"/>
    <cellStyle name="Testo avviso" xfId="1168" xr:uid="{00000000-0005-0000-0000-000083060000}"/>
    <cellStyle name="Testo descrittivo" xfId="1169" xr:uid="{00000000-0005-0000-0000-000084060000}"/>
    <cellStyle name="Texte explicatif" xfId="1170" xr:uid="{00000000-0005-0000-0000-000085060000}"/>
    <cellStyle name="Texte explicatif 2" xfId="1171" xr:uid="{00000000-0005-0000-0000-000086060000}"/>
    <cellStyle name="Texto de advertencia" xfId="1172" xr:uid="{00000000-0005-0000-0000-000087060000}"/>
    <cellStyle name="Texto explicativo" xfId="1173" xr:uid="{00000000-0005-0000-0000-000088060000}"/>
    <cellStyle name="Title 2" xfId="1174" xr:uid="{00000000-0005-0000-0000-000089060000}"/>
    <cellStyle name="Title 2 2" xfId="1175" xr:uid="{00000000-0005-0000-0000-00008A060000}"/>
    <cellStyle name="Titolo" xfId="1176" xr:uid="{00000000-0005-0000-0000-00008B060000}"/>
    <cellStyle name="Titolo 1" xfId="1177" xr:uid="{00000000-0005-0000-0000-00008C060000}"/>
    <cellStyle name="Titolo 2" xfId="1178" xr:uid="{00000000-0005-0000-0000-00008D060000}"/>
    <cellStyle name="Titolo 3" xfId="1179" xr:uid="{00000000-0005-0000-0000-00008E060000}"/>
    <cellStyle name="Titolo 4" xfId="1180" xr:uid="{00000000-0005-0000-0000-00008F060000}"/>
    <cellStyle name="Titre" xfId="1181" xr:uid="{00000000-0005-0000-0000-000090060000}"/>
    <cellStyle name="Titre 2" xfId="1182" xr:uid="{00000000-0005-0000-0000-000091060000}"/>
    <cellStyle name="Titre 1" xfId="1183" xr:uid="{00000000-0005-0000-0000-000092060000}"/>
    <cellStyle name="Titre 1 2" xfId="1184" xr:uid="{00000000-0005-0000-0000-000093060000}"/>
    <cellStyle name="Titre 2" xfId="1185" xr:uid="{00000000-0005-0000-0000-000094060000}"/>
    <cellStyle name="Titre 2 2" xfId="1186" xr:uid="{00000000-0005-0000-0000-000095060000}"/>
    <cellStyle name="Titre 3" xfId="1187" xr:uid="{00000000-0005-0000-0000-000096060000}"/>
    <cellStyle name="Titre 3 2" xfId="1188" xr:uid="{00000000-0005-0000-0000-000097060000}"/>
    <cellStyle name="Titre 4" xfId="1189" xr:uid="{00000000-0005-0000-0000-000098060000}"/>
    <cellStyle name="Titre 4 2" xfId="1190" xr:uid="{00000000-0005-0000-0000-000099060000}"/>
    <cellStyle name="Título" xfId="1191" xr:uid="{00000000-0005-0000-0000-00009A060000}"/>
    <cellStyle name="Título 1" xfId="1192" xr:uid="{00000000-0005-0000-0000-00009B060000}"/>
    <cellStyle name="Título 2" xfId="1193" xr:uid="{00000000-0005-0000-0000-00009C060000}"/>
    <cellStyle name="Título 3" xfId="1194" xr:uid="{00000000-0005-0000-0000-00009D060000}"/>
    <cellStyle name="Total 2" xfId="1195" xr:uid="{00000000-0005-0000-0000-00009E060000}"/>
    <cellStyle name="Total 2 2" xfId="1196" xr:uid="{00000000-0005-0000-0000-00009F060000}"/>
    <cellStyle name="Total 2 3" xfId="1197" xr:uid="{00000000-0005-0000-0000-0000A0060000}"/>
    <cellStyle name="Total 3" xfId="1198" xr:uid="{00000000-0005-0000-0000-0000A1060000}"/>
    <cellStyle name="Totale" xfId="1199" xr:uid="{00000000-0005-0000-0000-0000A2060000}"/>
    <cellStyle name="Unit" xfId="1200" xr:uid="{00000000-0005-0000-0000-0000A3060000}"/>
    <cellStyle name="Unit 2" xfId="1201" xr:uid="{00000000-0005-0000-0000-0000A4060000}"/>
    <cellStyle name="Unlocked" xfId="1202" xr:uid="{00000000-0005-0000-0000-0000A5060000}"/>
    <cellStyle name="Valore non valido" xfId="1203" xr:uid="{00000000-0005-0000-0000-0000A6060000}"/>
    <cellStyle name="Valore valido" xfId="1204" xr:uid="{00000000-0005-0000-0000-0000A7060000}"/>
    <cellStyle name="Vérification" xfId="1205" xr:uid="{00000000-0005-0000-0000-0000A8060000}"/>
    <cellStyle name="Vérification 2" xfId="1206" xr:uid="{00000000-0005-0000-0000-0000A9060000}"/>
    <cellStyle name="Warning Text 2" xfId="1207" xr:uid="{00000000-0005-0000-0000-0000AA060000}"/>
    <cellStyle name="Warning Text 2 2" xfId="1208" xr:uid="{00000000-0005-0000-0000-0000AB060000}"/>
    <cellStyle name="wraptext" xfId="1209" xr:uid="{00000000-0005-0000-0000-0000AC060000}"/>
    <cellStyle name="wraptext 2" xfId="1210" xr:uid="{00000000-0005-0000-0000-0000AD060000}"/>
    <cellStyle name="Обычный_Budget_final_25_02_02" xfId="1211" xr:uid="{00000000-0005-0000-0000-0000AE060000}"/>
    <cellStyle name="アクセント 1" xfId="1212" xr:uid="{00000000-0005-0000-0000-0000AF060000}"/>
    <cellStyle name="アクセント 2" xfId="1213" xr:uid="{00000000-0005-0000-0000-0000B0060000}"/>
    <cellStyle name="アクセント 3" xfId="1214" xr:uid="{00000000-0005-0000-0000-0000B1060000}"/>
    <cellStyle name="アクセント 4" xfId="1215" xr:uid="{00000000-0005-0000-0000-0000B2060000}"/>
    <cellStyle name="アクセント 5" xfId="1216" xr:uid="{00000000-0005-0000-0000-0000B3060000}"/>
    <cellStyle name="アクセント 6" xfId="1217" xr:uid="{00000000-0005-0000-0000-0000B4060000}"/>
    <cellStyle name="タイトル" xfId="1218" xr:uid="{00000000-0005-0000-0000-0000B5060000}"/>
    <cellStyle name="チェック セル" xfId="1219" xr:uid="{00000000-0005-0000-0000-0000B6060000}"/>
    <cellStyle name="どちらでもない" xfId="1220" xr:uid="{00000000-0005-0000-0000-0000B7060000}"/>
    <cellStyle name="メモ" xfId="1221" xr:uid="{00000000-0005-0000-0000-0000B8060000}"/>
    <cellStyle name="メモ 2" xfId="1222" xr:uid="{00000000-0005-0000-0000-0000B9060000}"/>
    <cellStyle name="リンク セル" xfId="1223" xr:uid="{00000000-0005-0000-0000-0000BA060000}"/>
    <cellStyle name="ปกติ_Budget_and_budget_note_template(1)" xfId="1224" xr:uid="{00000000-0005-0000-0000-0000BB060000}"/>
    <cellStyle name="入力" xfId="1225" xr:uid="{00000000-0005-0000-0000-0000BC060000}"/>
    <cellStyle name="出力" xfId="1226" xr:uid="{00000000-0005-0000-0000-0000BD060000}"/>
    <cellStyle name="悪い" xfId="1227" xr:uid="{00000000-0005-0000-0000-0000BE060000}"/>
    <cellStyle name="良い" xfId="1228" xr:uid="{00000000-0005-0000-0000-0000BF060000}"/>
    <cellStyle name="見出し 1" xfId="1229" xr:uid="{00000000-0005-0000-0000-0000C0060000}"/>
    <cellStyle name="見出し 2" xfId="1230" xr:uid="{00000000-0005-0000-0000-0000C1060000}"/>
    <cellStyle name="見出し 3" xfId="1231" xr:uid="{00000000-0005-0000-0000-0000C2060000}"/>
    <cellStyle name="見出し 4" xfId="1232" xr:uid="{00000000-0005-0000-0000-0000C3060000}"/>
    <cellStyle name="計算" xfId="1233" xr:uid="{00000000-0005-0000-0000-0000C4060000}"/>
    <cellStyle name="説明文" xfId="1234" xr:uid="{00000000-0005-0000-0000-0000C5060000}"/>
    <cellStyle name="警告文" xfId="1235" xr:uid="{00000000-0005-0000-0000-0000C6060000}"/>
    <cellStyle name="集計" xfId="1236" xr:uid="{00000000-0005-0000-0000-0000C7060000}"/>
  </cellStyles>
  <dxfs count="1">
    <dxf>
      <fill>
        <patternFill>
          <bgColor rgb="FFFFFF99"/>
        </patternFill>
      </fill>
    </dxf>
  </dxfs>
  <tableStyles count="0" defaultTableStyle="TableStyleMedium9" defaultPivotStyle="PivotStyleLight16"/>
  <colors>
    <mruColors>
      <color rgb="FFFFFF99"/>
      <color rgb="FFBEC9D6"/>
      <color rgb="FFFDF4D2"/>
      <color rgb="FF005B82"/>
      <color rgb="FFDBD7D3"/>
      <color rgb="FF7F1542"/>
      <color rgb="FF630E34"/>
      <color rgb="FF993366"/>
      <color rgb="FF6600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styles" Target="styles.xml"/><Relationship Id="rId30"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GOLA/PROJECT/LOP/AUG00LOP.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Budget%20Kenya%20Peace%20III.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Pact_Final%20Budget_May%2016%202013%20(2).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Master%20Staffing%20Overview%20GEMS%20%2010.08.09.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PEACE%20III%20Budget%20Draft_12MAY2013_v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Juliana/AppData/Local/Microsoft/Windows/Temporary%20Internet%20Files/Content.Outlook/RUR8GRTK/Users/lwilliams/AppData/Local/Temp/wz846a/Copy%20of%20GA019%20Advancement%20Budget%20(2).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030403da1135BudgetModAnalysisUnlinked.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LOP-Z5117(5G)_009_Jun0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Documents%20and%20Settings\getenetk\Desktop\OFDA%20Budget%204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id.grm.com.au/Project%20Management/Egypt/ACFAP/Client/Bid%20proposal%20form%205-02-03.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Actual%20Expenses%20-%20Sept%207,%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uliana/AppData/Local/Microsoft/Windows/Temporary%20Internet%20Files/Content.Outlook/RUR8GRTK/Users/fzafar/Desktop/Completed%20Proposals/Ethiopia%20READ/Submission%20Docs/Pact_Ethiopia%20READ_04NOV2013%20FZ.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pacttest1.sharepoint.com/sites/DCP/Shared%20Documents/P2303%20-%20CSM-STAND%20Sudan/Subawards/Local%20partner%20portfolio/Sudan%20RRF%20APS/REVISED%20GA060%20Asia%20-%20Salary%20Template%20FY09%20(11.08.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acttest1.sharepoint.com/sites/DCP/Shared%20Documents/P2303%20-%20CSM-STAND%20Sudan/Subawards/Local%20partner%20portfolio/Sudan%20RRF%20APS/Pact%20Budget%20for%20PSI%20KfW%20Internal%206%20June%202013.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Users/Juliana/AppData/Local/Microsoft/Windows/Temporary%20Internet%20Files/Content.Outlook/RUR8GRTK/Financial%20Planning%20and%20Administration/BUDGET%20PROPOSALS%20REVIEWED%20&amp;%20APPROVED%20BY%20FP&amp;A/Budget%20Template/Pact%20Internal%20Budget%20Template%20CLIN%20Master.xls?C8A6A49F" TargetMode="External"/><Relationship Id="rId1" Type="http://schemas.openxmlformats.org/officeDocument/2006/relationships/externalLinkPath" Target="file:///\\C8A6A49F\Pact%20Internal%20Budget%20Template%20CLIN%20Master.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TZHDI_Forecast%20Workbook%2011%2004%2014.xls"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https://intranet.pactworld.org/Financial%20Planning%20and%20Administration/BUDGET%20PROCESS/BUDGET%20PROCESS%20-%20FP&amp;A/FY11-FY13/REVISED%20OH%20BUDGETS%20-%20$18M%20APPROVED%20BY%20F&amp;A%20COMMITTEE/Copy%20of%20Copy%20of%20FY11_OH_Dept_Template%20-%20Oct%2025.xlsx?5227FC59" TargetMode="External"/><Relationship Id="rId1" Type="http://schemas.openxmlformats.org/officeDocument/2006/relationships/externalLinkPath" Target="file:///\\5227FC59\Copy%20of%20Copy%20of%20FY11_OH_Dept_Template%20-%20Oct%202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acttest1.sharepoint.com/sites/DCP/Shared%20Documents/P2303%20-%20CSM-STAND%20Sudan/Subawards/Local%20partner%20portfolio/Sudan%20RRF%20APS/Risk%20Assesment%20and%20need%20for%20Budget%20reviews.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Pact_Tanzania%20CHSSP4-29.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KfW%20budget%202803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OP Budg vs XP"/>
      <sheetName val="DETAIL"/>
      <sheetName val="Other Angola Projects"/>
      <sheetName val="FSR Backup--Updated Quarterly"/>
      <sheetName val="Not In Use HERE FORWARD------&gt;&gt;"/>
      <sheetName val="na"/>
      <sheetName val="Bdgt-vs-XP by Yr-INTERNAL USE"/>
      <sheetName val="FY2000 LOP--INTERNAL USE"/>
      <sheetName val="AUG00LOP"/>
      <sheetName val="Sheet3"/>
    </sheetNames>
    <sheetDataSet>
      <sheetData sheetId="0" refreshError="1"/>
      <sheetData sheetId="1"/>
      <sheetData sheetId="2"/>
      <sheetData sheetId="3"/>
      <sheetData sheetId="4" refreshError="1"/>
      <sheetData sheetId="5">
        <row r="12">
          <cell r="C12">
            <v>336243.09</v>
          </cell>
          <cell r="D12">
            <v>233466.5</v>
          </cell>
        </row>
        <row r="13">
          <cell r="C13">
            <v>26019.09</v>
          </cell>
          <cell r="D13">
            <v>18842.09</v>
          </cell>
        </row>
        <row r="14">
          <cell r="C14">
            <v>105100</v>
          </cell>
          <cell r="D14">
            <v>52921</v>
          </cell>
        </row>
        <row r="15">
          <cell r="C15">
            <v>90267</v>
          </cell>
          <cell r="D15">
            <v>86301.71</v>
          </cell>
        </row>
        <row r="16">
          <cell r="C16">
            <v>69569.13</v>
          </cell>
          <cell r="D16">
            <v>42265.15</v>
          </cell>
        </row>
      </sheetData>
      <sheetData sheetId="6"/>
      <sheetData sheetId="7"/>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
      <sheetName val="Detail "/>
      <sheetName val="Travel"/>
      <sheetName val="Activities "/>
      <sheetName val="SF424"/>
      <sheetName val="SF424A1"/>
      <sheetName val="SF424A2"/>
      <sheetName val="SF424 "/>
      <sheetName val="SF424B"/>
      <sheetName val="Summary CA"/>
      <sheetName val=" Detail CISER"/>
      <sheetName val="Travel CA"/>
      <sheetName val="Activities CA"/>
      <sheetName val="Activities Year 1"/>
      <sheetName val="Activities CRC"/>
      <sheetName val="Fringe CRC"/>
      <sheetName val="Activities year 2"/>
      <sheetName val="Activities year 3"/>
      <sheetName val="Activities year 4"/>
      <sheetName val="Activities year 5"/>
      <sheetName val="Summary by Category"/>
      <sheetName val="Summary by AC"/>
      <sheetName val="Detail Pact"/>
      <sheetName val="Activities Pact"/>
      <sheetName val="Est Year 1"/>
      <sheetName val="Est Year 2"/>
      <sheetName val="Est Year 3"/>
      <sheetName val="Est Year 4"/>
      <sheetName val="Est Year 5"/>
      <sheetName val="Import Estimated Budget"/>
      <sheetName val="Budgeting instructions"/>
      <sheetName val="Budgeting Schedule"/>
      <sheetName val="Sheet1"/>
      <sheetName val="Expense"/>
      <sheetName val="Sheet3"/>
      <sheetName val="Sheet2"/>
      <sheetName val="Budget Estimates"/>
      <sheetName val="Schedule "/>
      <sheetName val="Timelines"/>
      <sheetName val="Activities"/>
      <sheetName val="Transfers"/>
      <sheetName val="Detail"/>
      <sheetName val="MHC_Activities Pact"/>
      <sheetName val="MHC_Travel"/>
      <sheetName val="SHINE_Activities Pact"/>
      <sheetName val="SHINE_Travel"/>
      <sheetName val="PPP_Activities Pact"/>
      <sheetName val="PPP_Travel"/>
      <sheetName val="Shae Thot - Activities"/>
      <sheetName val="Shae thot - Travel"/>
      <sheetName val="VDC - Activities"/>
      <sheetName val="VDC - Travel"/>
      <sheetName val="RE - Activities"/>
      <sheetName val="RE - Travel"/>
      <sheetName val="RE Activities"/>
      <sheetName val="RE_Travel"/>
      <sheetName val="Activities Pact KL"/>
      <sheetName val="Travel KL"/>
      <sheetName val="Travel-BTL"/>
      <sheetName val="Travel-SBW"/>
      <sheetName val="Travel-YNC"/>
      <sheetName val="Travel-Shared"/>
      <sheetName val="Sheet4"/>
      <sheetName val="Detail-1"/>
      <sheetName val="Summary_"/>
      <sheetName val="Detail_"/>
      <sheetName val="Activities_"/>
      <sheetName val="SF424_"/>
      <sheetName val="Summary_CA"/>
      <sheetName val="_Detail_CISER"/>
      <sheetName val="Travel_CA"/>
      <sheetName val="Activities_CA"/>
      <sheetName val="Activities_Year_1"/>
      <sheetName val="Activities_CRC"/>
      <sheetName val="Fringe_CRC"/>
      <sheetName val="Activities_year_2"/>
      <sheetName val="Activities_year_3"/>
      <sheetName val="Activities_year_4"/>
      <sheetName val="Activities_year_5"/>
      <sheetName val="Summary_by_Category"/>
      <sheetName val="Summary_by_AC"/>
      <sheetName val="Detail_Pact"/>
      <sheetName val="Activities_Pact"/>
      <sheetName val="Est_Year_1"/>
      <sheetName val="Est_Year_2"/>
      <sheetName val="Est_Year_3"/>
      <sheetName val="Est_Year_4"/>
      <sheetName val="Est_Year_5"/>
      <sheetName val="Import_Estimated_Budget"/>
      <sheetName val="Budgeting_instructions"/>
      <sheetName val="Budgeting_Schedule"/>
      <sheetName val="Budget_Estimates"/>
      <sheetName val="Schedule_"/>
      <sheetName val="MHC_Activities_Pact"/>
      <sheetName val="SHINE_Activities_Pact"/>
      <sheetName val="PPP_Activities_Pact"/>
      <sheetName val="Shae_Thot_-_Activities"/>
      <sheetName val="Shae_thot_-_Travel"/>
      <sheetName val="VDC_-_Activities"/>
      <sheetName val="VDC_-_Travel"/>
      <sheetName val="RE_-_Activities"/>
      <sheetName val="RE_-_Travel"/>
      <sheetName val="RE_Activities"/>
      <sheetName val="Activities_Pact_KL"/>
      <sheetName val="Travel_KL"/>
      <sheetName val="BVA-Main Sheet"/>
      <sheetName val="Summary"/>
      <sheetName val="Detail_1"/>
      <sheetName val="Summary_1"/>
      <sheetName val="Detail_2"/>
      <sheetName val="Activities_1"/>
      <sheetName val="SF424_1"/>
      <sheetName val="Summary_CA1"/>
      <sheetName val="_Detail_CISER1"/>
      <sheetName val="Travel_CA1"/>
      <sheetName val="Activities_CA1"/>
      <sheetName val="Activities_Year_11"/>
      <sheetName val="Activities_CRC1"/>
      <sheetName val="Fringe_CRC1"/>
      <sheetName val="Activities_year_21"/>
      <sheetName val="Activities_year_31"/>
      <sheetName val="Activities_year_41"/>
      <sheetName val="Activities_year_51"/>
      <sheetName val="Summary_by_Category1"/>
      <sheetName val="Summary_by_AC1"/>
      <sheetName val="Detail_Pact1"/>
      <sheetName val="Activities_Pact1"/>
      <sheetName val="Est_Year_11"/>
      <sheetName val="Est_Year_21"/>
      <sheetName val="Est_Year_31"/>
      <sheetName val="Est_Year_41"/>
      <sheetName val="Est_Year_51"/>
      <sheetName val="Import_Estimated_Budget1"/>
      <sheetName val="Budgeting_instructions1"/>
      <sheetName val="Budgeting_Schedule1"/>
      <sheetName val="Budget_Estimates1"/>
      <sheetName val="Schedule_1"/>
      <sheetName val="MHC_Activities_Pact1"/>
      <sheetName val="SHINE_Activities_Pact1"/>
      <sheetName val="PPP_Activities_Pact1"/>
      <sheetName val="Shae_Thot_-_Activities1"/>
      <sheetName val="Shae_thot_-_Travel1"/>
      <sheetName val="VDC_-_Activities1"/>
      <sheetName val="VDC_-_Travel1"/>
      <sheetName val="RE_-_Activities1"/>
      <sheetName val="RE_-_Travel1"/>
      <sheetName val="RE_Activities1"/>
      <sheetName val="Activities_Pact_KL1"/>
      <sheetName val="Travel_KL1"/>
    </sheetNames>
    <sheetDataSet>
      <sheetData sheetId="0" refreshError="1"/>
      <sheetData sheetId="1" refreshError="1">
        <row r="13">
          <cell r="L13">
            <v>1.05</v>
          </cell>
          <cell r="P13">
            <v>1.05</v>
          </cell>
          <cell r="T13">
            <v>1.05</v>
          </cell>
          <cell r="X13">
            <v>1.05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row r="13">
          <cell r="L13">
            <v>1.05</v>
          </cell>
        </row>
      </sheetData>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refreshError="1"/>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Pact"/>
      <sheetName val="Detail Pact"/>
      <sheetName val="Detail Pact Year 1"/>
      <sheetName val="Detail Pact Year 2"/>
      <sheetName val="Detail Pact Year 3"/>
      <sheetName val="Detail Pact Year 4"/>
      <sheetName val="Detail Pact Year 5"/>
      <sheetName val="Activities Pact"/>
      <sheetName val="Strategic Activity Fund"/>
      <sheetName val="Pact Travel"/>
      <sheetName val="Cost Allocation UGM"/>
      <sheetName val="FHI AFRO GSS Detailed Budget"/>
      <sheetName val="Summary_Pact"/>
      <sheetName val="Detail_Pact"/>
      <sheetName val="Detail_Pact_Year_1"/>
      <sheetName val="Detail_Pact_Year_2"/>
      <sheetName val="Detail_Pact_Year_3"/>
      <sheetName val="Detail_Pact_Year_4"/>
      <sheetName val="Detail_Pact_Year_5"/>
      <sheetName val="Activities_Pact"/>
      <sheetName val="Strategic_Activity_Fund"/>
      <sheetName val="Pact_Travel"/>
      <sheetName val="Cost_Allocation_UGM"/>
      <sheetName val="FHI_AFRO_GSS_Detailed_Budget"/>
      <sheetName val="6.D Drop-down lists"/>
      <sheetName val="4.D Drop-down lists"/>
      <sheetName val="Detail "/>
      <sheetName val="Detail_Pact1"/>
    </sheetNames>
    <sheetDataSet>
      <sheetData sheetId="0">
        <row r="4">
          <cell r="C4" t="str">
            <v>Institution:</v>
          </cell>
        </row>
      </sheetData>
      <sheetData sheetId="1">
        <row r="4">
          <cell r="C4" t="str">
            <v>Institution:</v>
          </cell>
        </row>
        <row r="15">
          <cell r="L15">
            <v>1.08</v>
          </cell>
          <cell r="P15">
            <v>1.08</v>
          </cell>
          <cell r="T15">
            <v>1.08</v>
          </cell>
          <cell r="X15">
            <v>1.08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4">
          <cell r="C4" t="str">
            <v>Institution:</v>
          </cell>
        </row>
      </sheetData>
      <sheetData sheetId="13">
        <row r="4">
          <cell r="C4" t="str">
            <v>Institution:</v>
          </cell>
        </row>
      </sheetData>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International"/>
      <sheetName val="LT"/>
      <sheetName val="ST"/>
      <sheetName val="National"/>
      <sheetName val="Shortlist"/>
      <sheetName val="Internal Detail"/>
      <sheetName val="I. Budget - Summary"/>
      <sheetName val="(Int)OP FY 13 (Y1)"/>
      <sheetName val="Detail Pact"/>
      <sheetName val="Internal_Detail"/>
      <sheetName val="I__Budget_-_Summary"/>
      <sheetName val="(Int)OP_FY_13_(Y1)"/>
      <sheetName val="Detail_Pact"/>
      <sheetName val="Internal_Detail1"/>
      <sheetName val="I__Budget_-_Summary1"/>
      <sheetName val="(Int)OP_FY_13_(Y1)1"/>
      <sheetName val="Detail_Pact1"/>
    </sheetNames>
    <sheetDataSet>
      <sheetData sheetId="0">
        <row r="2">
          <cell r="C2" t="str">
            <v xml:space="preserve">LT  </v>
          </cell>
        </row>
        <row r="3">
          <cell r="C3" t="str">
            <v>ST</v>
          </cell>
        </row>
        <row r="4">
          <cell r="C4" t="str">
            <v>?</v>
          </cell>
        </row>
        <row r="5">
          <cell r="C5" t="str">
            <v>Either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DETAIL Prime"/>
      <sheetName val="Prog Vs Admin"/>
      <sheetName val="Summary "/>
      <sheetName val="Detail "/>
      <sheetName val="Travel"/>
      <sheetName val="Activities"/>
      <sheetName val="Cost Allocation Methodology"/>
      <sheetName val="MC USAID Summary"/>
      <sheetName val="MC USAID Detail"/>
      <sheetName val="MC Prog Vs. Admin"/>
      <sheetName val="MC Detail"/>
      <sheetName val="MC Travel"/>
      <sheetName val="MC Activities"/>
      <sheetName val="MC Procurement"/>
      <sheetName val="Kenya Support"/>
      <sheetName val="Subgrants"/>
      <sheetName val="SF424"/>
      <sheetName val="SF424A1"/>
      <sheetName val="SF424A2"/>
      <sheetName val="Detail"/>
      <sheetName val="Activities Pact"/>
      <sheetName val="Sheet2"/>
      <sheetName val="Sheet3"/>
      <sheetName val="Summary by Category"/>
      <sheetName val="Summary by AC"/>
      <sheetName val="Detail Pact"/>
      <sheetName val="Est Year 1"/>
      <sheetName val="Est Year 2"/>
      <sheetName val="Est Year 3"/>
      <sheetName val="Est Year 4"/>
      <sheetName val="Est Year 5"/>
      <sheetName val="Import Estimated Budget"/>
      <sheetName val="Budgeting instructions"/>
      <sheetName val="Budgeting Schedule"/>
      <sheetName val="Sheet1"/>
      <sheetName val="Expense"/>
      <sheetName val="Budget Estimates"/>
      <sheetName val="Shared&amp;Expat Costs"/>
      <sheetName val="FY16 comparison"/>
      <sheetName val="Timelines"/>
      <sheetName val="Budget pockets"/>
      <sheetName val="MHC_Activities Pact"/>
      <sheetName val="MHC_Travel"/>
      <sheetName val="SHINE_Activities Pact"/>
      <sheetName val="SHINE_Travel"/>
      <sheetName val="PPP_Activities Pact"/>
      <sheetName val="PPP_Travel"/>
      <sheetName val="Worksheet"/>
      <sheetName val="4.D Drop-down lists"/>
    </sheetNames>
    <sheetDataSet>
      <sheetData sheetId="0">
        <row r="14">
          <cell r="L14">
            <v>0</v>
          </cell>
        </row>
      </sheetData>
      <sheetData sheetId="1">
        <row r="14">
          <cell r="L14">
            <v>1.05</v>
          </cell>
        </row>
      </sheetData>
      <sheetData sheetId="2">
        <row r="14">
          <cell r="L14">
            <v>1.05</v>
          </cell>
        </row>
      </sheetData>
      <sheetData sheetId="3">
        <row r="14">
          <cell r="L14">
            <v>1.05</v>
          </cell>
        </row>
      </sheetData>
      <sheetData sheetId="4">
        <row r="14">
          <cell r="L14">
            <v>1.05</v>
          </cell>
          <cell r="T14">
            <v>1.05</v>
          </cell>
          <cell r="X14">
            <v>1.05</v>
          </cell>
        </row>
      </sheetData>
      <sheetData sheetId="5"/>
      <sheetData sheetId="6"/>
      <sheetData sheetId="7"/>
      <sheetData sheetId="8"/>
      <sheetData sheetId="9">
        <row r="14">
          <cell r="L14">
            <v>1.05</v>
          </cell>
        </row>
      </sheetData>
      <sheetData sheetId="10"/>
      <sheetData sheetId="11"/>
      <sheetData sheetId="12"/>
      <sheetData sheetId="13"/>
      <sheetData sheetId="14"/>
      <sheetData sheetId="15"/>
      <sheetData sheetId="16"/>
      <sheetData sheetId="17"/>
      <sheetData sheetId="18"/>
      <sheetData sheetId="19"/>
      <sheetData sheetId="20">
        <row r="14">
          <cell r="L14">
            <v>0</v>
          </cell>
        </row>
      </sheetData>
      <sheetData sheetId="21">
        <row r="14">
          <cell r="L14">
            <v>0</v>
          </cell>
        </row>
      </sheetData>
      <sheetData sheetId="22"/>
      <sheetData sheetId="23"/>
      <sheetData sheetId="24"/>
      <sheetData sheetId="25"/>
      <sheetData sheetId="26"/>
      <sheetData sheetId="27"/>
      <sheetData sheetId="28">
        <row r="14">
          <cell r="L14">
            <v>0</v>
          </cell>
        </row>
      </sheetData>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stification"/>
      <sheetName val="Summary"/>
      <sheetName val="Compiled Budget-Grhm-Adm-Matt "/>
      <sheetName val="Adam's budget"/>
      <sheetName val="Matt's budget"/>
      <sheetName val="Mobile Phone Initiative"/>
      <sheetName val="GIS Map Initiative"/>
      <sheetName val="Country Strategy Design"/>
      <sheetName val="COP Detail"/>
      <sheetName val="Initiative (3)"/>
      <sheetName val="Initiative (4)"/>
      <sheetName val="Initiative (5)"/>
      <sheetName val="Initiative (6)"/>
      <sheetName val="Cost Centers"/>
      <sheetName val="Draft Initiatives"/>
      <sheetName val="Detail "/>
      <sheetName val="Worksheet"/>
      <sheetName val="Margin Calc"/>
    </sheetNames>
    <sheetDataSet>
      <sheetData sheetId="0"/>
      <sheetData sheetId="1">
        <row r="17">
          <cell r="C17" t="str">
            <v>Director Governance</v>
          </cell>
        </row>
      </sheetData>
      <sheetData sheetId="2">
        <row r="17">
          <cell r="C17" t="str">
            <v>Director Governance</v>
          </cell>
        </row>
      </sheetData>
      <sheetData sheetId="3">
        <row r="17">
          <cell r="C17" t="str">
            <v>Director Governance</v>
          </cell>
        </row>
      </sheetData>
      <sheetData sheetId="4">
        <row r="9">
          <cell r="C9" t="str">
            <v>Global Director, CDSS , Matt Reeves</v>
          </cell>
        </row>
      </sheetData>
      <sheetData sheetId="5"/>
      <sheetData sheetId="6"/>
      <sheetData sheetId="7"/>
      <sheetData sheetId="8">
        <row r="95">
          <cell r="J95">
            <v>204690</v>
          </cell>
        </row>
      </sheetData>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Analysis"/>
      <sheetName val="F1135_ _009_2002"/>
      <sheetName val="0210-YTDDetail"/>
      <sheetName val="0112-YTDDetail"/>
      <sheetName val="BudgetRevisionSummary"/>
      <sheetName val="BudgetRevisionDetail"/>
      <sheetName val="USAID budget"/>
      <sheetName val="NCA rev 0599"/>
      <sheetName val="AM 4 Yr ORIG. BUDGET"/>
      <sheetName val="JSR Sept"/>
      <sheetName val="NEW Travel PLAN for IAM staff"/>
      <sheetName val="RATES"/>
      <sheetName val="Facilities"/>
      <sheetName val="Salary sheet"/>
      <sheetName val="Salary and Fringe"/>
      <sheetName val="Pact Detail-1"/>
      <sheetName val="Sumry by ID-Variance"/>
      <sheetName val="F1135___009_2002"/>
      <sheetName val="USAID_budget"/>
      <sheetName val="NCA_rev_0599"/>
      <sheetName val="AM_4_Yr_ORIG__BUDGET"/>
      <sheetName val="JSR_Sept"/>
      <sheetName val="NEW_Travel_PLAN_for_IAM_staff"/>
      <sheetName val="F1135___009_20021"/>
      <sheetName val="USAID_budget1"/>
      <sheetName val="NCA_rev_05991"/>
      <sheetName val="AM_4_Yr_ORIG__BUDGET1"/>
      <sheetName val="JSR_Sept1"/>
      <sheetName val="NEW_Travel_PLAN_for_IAM_staff1"/>
      <sheetName val="Salary_sheet"/>
      <sheetName val="Salary_and_Fringe"/>
      <sheetName val="Pact_Detail-1"/>
      <sheetName val="Sumry_by_ID-Variance"/>
      <sheetName val="F1135___009_20022"/>
      <sheetName val="USAID_budget2"/>
      <sheetName val="NCA_rev_05992"/>
      <sheetName val="AM_4_Yr_ORIG__BUDGET2"/>
      <sheetName val="JSR_Sept2"/>
      <sheetName val="NEW_Travel_PLAN_for_IAM_staff2"/>
      <sheetName val="Salary_sheet1"/>
      <sheetName val="Salary_and_Fringe1"/>
      <sheetName val="Pact_Detail-11"/>
      <sheetName val="Sumry_by_ID-Variance1"/>
      <sheetName val="F1135___009_20023"/>
      <sheetName val="USAID_budget3"/>
      <sheetName val="NCA_rev_05993"/>
      <sheetName val="AM_4_Yr_ORIG__BUDGET3"/>
      <sheetName val="JSR_Sept3"/>
      <sheetName val="NEW_Travel_PLAN_for_IAM_staff3"/>
      <sheetName val="Salary_sheet2"/>
      <sheetName val="Salary_and_Fringe2"/>
      <sheetName val="Pact_Detail-12"/>
      <sheetName val="Sumry_by_ID-Variance2"/>
      <sheetName val="F1135___009_20024"/>
      <sheetName val="USAID_budget4"/>
      <sheetName val="NCA_rev_05994"/>
      <sheetName val="AM_4_Yr_ORIG__BUDGET4"/>
      <sheetName val="JSR_Sept4"/>
      <sheetName val="NEW_Travel_PLAN_for_IAM_staff4"/>
      <sheetName val="Salary_sheet3"/>
      <sheetName val="Salary_and_Fringe3"/>
      <sheetName val="Pact_Detail-13"/>
      <sheetName val="Sumry_by_ID-Variance3"/>
    </sheetNames>
    <sheetDataSet>
      <sheetData sheetId="0" refreshError="1"/>
      <sheetData sheetId="1"/>
      <sheetData sheetId="2"/>
      <sheetData sheetId="3" refreshError="1"/>
      <sheetData sheetId="4"/>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nd Statement"/>
      <sheetName val="SUN"/>
      <sheetName val="Summary"/>
      <sheetName val="Ls_XLB_WorkbookFile"/>
      <sheetName val="PTD by Subproject"/>
      <sheetName val="ExpByLoc"/>
      <sheetName val="Exp-FY"/>
      <sheetName val="Subproject Detail"/>
      <sheetName val="Detail"/>
      <sheetName val="Advances"/>
      <sheetName val="SubMatrix"/>
      <sheetName val="Budget"/>
      <sheetName val="FSR269"/>
      <sheetName val="Data"/>
      <sheetName val="0210-YTDDetail"/>
      <sheetName val="{AR}01"/>
      <sheetName val="Fund_Statement"/>
      <sheetName val="PTD_by_Subproject"/>
      <sheetName val="Subproject_Detail"/>
      <sheetName val="Fund_Statement1"/>
      <sheetName val="PTD_by_Subproject1"/>
      <sheetName val="Subproject_Detail1"/>
    </sheetNames>
    <sheetDataSet>
      <sheetData sheetId="0">
        <row r="8">
          <cell r="G8">
            <v>2009009</v>
          </cell>
        </row>
      </sheetData>
      <sheetData sheetId="1">
        <row r="8">
          <cell r="G8">
            <v>2009009</v>
          </cell>
        </row>
      </sheetData>
      <sheetData sheetId="2"/>
      <sheetData sheetId="3"/>
      <sheetData sheetId="4"/>
      <sheetData sheetId="5"/>
      <sheetData sheetId="6"/>
      <sheetData sheetId="7"/>
      <sheetData sheetId="8"/>
      <sheetData sheetId="9"/>
      <sheetData sheetId="10"/>
      <sheetData sheetId="11"/>
      <sheetData sheetId="12">
        <row r="8">
          <cell r="G8">
            <v>2009009</v>
          </cell>
        </row>
      </sheetData>
      <sheetData sheetId="13">
        <row r="8">
          <cell r="G8">
            <v>2009009</v>
          </cell>
        </row>
      </sheetData>
      <sheetData sheetId="14" refreshError="1"/>
      <sheetData sheetId="15" refreshError="1"/>
      <sheetData sheetId="16"/>
      <sheetData sheetId="17"/>
      <sheetData sheetId="18"/>
      <sheetData sheetId="19"/>
      <sheetData sheetId="20"/>
      <sheetData sheetId="2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Full"/>
      <sheetName val="Budget - Prog Ops"/>
      <sheetName val="NBI-Loki Ops"/>
      <sheetName val="Office Operations"/>
      <sheetName val="Prog Supplies"/>
      <sheetName val="Materials and Equipment"/>
      <sheetName val="Staff at Locations"/>
      <sheetName val="Facilities"/>
      <sheetName val="Salaries"/>
      <sheetName val="HQ Technical Support"/>
      <sheetName val="Budget_Full"/>
      <sheetName val="Budget_-_Prog_Ops"/>
      <sheetName val="NBI-Loki_Ops"/>
      <sheetName val="Office_Operations"/>
      <sheetName val="Prog_Supplies"/>
      <sheetName val="Materials_and_Equipment"/>
      <sheetName val="Staff_at_Locations"/>
      <sheetName val="HQ_Technical_Support"/>
      <sheetName val="IRC SUMMARY"/>
      <sheetName val="IRC_SUMMARY"/>
      <sheetName val="data summary"/>
      <sheetName val="CPR"/>
      <sheetName val="Paramètres"/>
      <sheetName val="Details"/>
      <sheetName val="FY18BudgetComparHelpernoGNA"/>
      <sheetName val="Data"/>
      <sheetName val="{AR}01"/>
      <sheetName val="Wksht-ODC"/>
      <sheetName val="Salary and Fringe"/>
      <sheetName val="Salary Scale"/>
      <sheetName val="Total Exp."/>
      <sheetName val="Sudan Detail (USD$)"/>
      <sheetName val="INPUT"/>
      <sheetName val="Do Not Touch"/>
      <sheetName val="Personnel Costs"/>
      <sheetName val="Budget_Full1"/>
      <sheetName val="Budget_-_Prog_Ops1"/>
      <sheetName val="NBI-Loki_Ops1"/>
      <sheetName val="Office_Operations1"/>
      <sheetName val="Prog_Supplies1"/>
      <sheetName val="Materials_and_Equipment1"/>
      <sheetName val="Staff_at_Locations1"/>
      <sheetName val="HQ_Technical_Support1"/>
      <sheetName val="Definitions"/>
      <sheetName val="Logframe"/>
      <sheetName val="Detail-1"/>
      <sheetName val="IRC_SUMMARY1"/>
      <sheetName val="data_summary"/>
      <sheetName val="Lists"/>
      <sheetName val="PSB paid"/>
      <sheetName val="OFDA Budget 41.xls"/>
      <sheetName val="OFDA Budget 41"/>
      <sheetName val="Formula Sheet"/>
      <sheetName val="Lookup"/>
      <sheetName val="Staff list"/>
      <sheetName val="CRS Detail budget"/>
      <sheetName val="Budget_Full2"/>
      <sheetName val="Budget_-_Prog_Ops2"/>
      <sheetName val="NBI-Loki_Ops2"/>
      <sheetName val="Office_Operations2"/>
      <sheetName val="Prog_Supplies2"/>
      <sheetName val="Materials_and_Equipment2"/>
      <sheetName val="Staff_at_Locations2"/>
      <sheetName val="HQ_Technical_Support2"/>
      <sheetName val="IRC_SUMMARY2"/>
      <sheetName val="data_summary1"/>
      <sheetName val="Budget_Full5"/>
      <sheetName val="Budget_-_Prog_Ops5"/>
      <sheetName val="NBI-Loki_Ops5"/>
      <sheetName val="Office_Operations5"/>
      <sheetName val="Prog_Supplies5"/>
      <sheetName val="Materials_and_Equipment5"/>
      <sheetName val="Staff_at_Locations5"/>
      <sheetName val="HQ_Technical_Support5"/>
      <sheetName val="IRC_SUMMARY5"/>
      <sheetName val="data_summary4"/>
      <sheetName val="Total_Exp_2"/>
      <sheetName val="Sudan_Detail_(USD$)2"/>
      <sheetName val="Do_Not_Touch2"/>
      <sheetName val="Personnel_Costs2"/>
      <sheetName val="PSB_paid2"/>
      <sheetName val="OFDA_Budget_41_xls2"/>
      <sheetName val="OFDA_Budget_412"/>
      <sheetName val="Formula_Sheet2"/>
      <sheetName val="Staff_list2"/>
      <sheetName val="CRS_Detail_budget2"/>
      <sheetName val="Salary_and_Fringe2"/>
      <sheetName val="Salary_Scale2"/>
      <sheetName val="Budget_Full3"/>
      <sheetName val="Budget_-_Prog_Ops3"/>
      <sheetName val="NBI-Loki_Ops3"/>
      <sheetName val="Office_Operations3"/>
      <sheetName val="Prog_Supplies3"/>
      <sheetName val="Materials_and_Equipment3"/>
      <sheetName val="Staff_at_Locations3"/>
      <sheetName val="HQ_Technical_Support3"/>
      <sheetName val="IRC_SUMMARY3"/>
      <sheetName val="data_summary2"/>
      <sheetName val="Total_Exp_"/>
      <sheetName val="Sudan_Detail_(USD$)"/>
      <sheetName val="Do_Not_Touch"/>
      <sheetName val="Personnel_Costs"/>
      <sheetName val="PSB_paid"/>
      <sheetName val="OFDA_Budget_41_xls"/>
      <sheetName val="OFDA_Budget_41"/>
      <sheetName val="Formula_Sheet"/>
      <sheetName val="Staff_list"/>
      <sheetName val="CRS_Detail_budget"/>
      <sheetName val="Salary_and_Fringe"/>
      <sheetName val="Salary_Scale"/>
      <sheetName val="Budget_Full4"/>
      <sheetName val="Budget_-_Prog_Ops4"/>
      <sheetName val="NBI-Loki_Ops4"/>
      <sheetName val="Office_Operations4"/>
      <sheetName val="Prog_Supplies4"/>
      <sheetName val="Materials_and_Equipment4"/>
      <sheetName val="Staff_at_Locations4"/>
      <sheetName val="HQ_Technical_Support4"/>
      <sheetName val="IRC_SUMMARY4"/>
      <sheetName val="data_summary3"/>
      <sheetName val="Total_Exp_1"/>
      <sheetName val="Sudan_Detail_(USD$)1"/>
      <sheetName val="Do_Not_Touch1"/>
      <sheetName val="Personnel_Costs1"/>
      <sheetName val="PSB_paid1"/>
      <sheetName val="OFDA_Budget_41_xls1"/>
      <sheetName val="OFDA_Budget_411"/>
      <sheetName val="Formula_Sheet1"/>
      <sheetName val="Staff_list1"/>
      <sheetName val="CRS_Detail_budget1"/>
      <sheetName val="Salary_and_Fringe1"/>
      <sheetName val="Salary_Scale1"/>
      <sheetName val="original"/>
      <sheetName val="TB Criteria"/>
      <sheetName val="Budget_Full6"/>
      <sheetName val="Budget_-_Prog_Ops6"/>
      <sheetName val="NBI-Loki_Ops6"/>
      <sheetName val="Office_Operations6"/>
      <sheetName val="Prog_Supplies6"/>
      <sheetName val="Materials_and_Equipment6"/>
      <sheetName val="Staff_at_Locations6"/>
      <sheetName val="HQ_Technical_Support6"/>
      <sheetName val="IRC_SUMMARY6"/>
      <sheetName val="data_summary5"/>
      <sheetName val="Total_Exp_3"/>
      <sheetName val="Sudan_Detail_(USD$)3"/>
      <sheetName val="Do_Not_Touch3"/>
      <sheetName val="Personnel_Costs3"/>
      <sheetName val="PSB_paid3"/>
      <sheetName val="OFDA_Budget_41_xls3"/>
      <sheetName val="OFDA_Budget_413"/>
      <sheetName val="Formula_Sheet3"/>
      <sheetName val="Staff_list3"/>
      <sheetName val="CRS_Detail_budget3"/>
      <sheetName val="Salary_and_Fringe3"/>
      <sheetName val="Salary_Scale3"/>
      <sheetName val="Budget_Full7"/>
      <sheetName val="Budget_-_Prog_Ops7"/>
      <sheetName val="NBI-Loki_Ops7"/>
      <sheetName val="Office_Operations7"/>
      <sheetName val="Prog_Supplies7"/>
      <sheetName val="Materials_and_Equipment7"/>
      <sheetName val="Staff_at_Locations7"/>
      <sheetName val="HQ_Technical_Support7"/>
      <sheetName val="IRC_SUMMARY7"/>
      <sheetName val="data_summary6"/>
      <sheetName val="Total_Exp_4"/>
      <sheetName val="Sudan_Detail_(USD$)4"/>
      <sheetName val="Do_Not_Touch4"/>
      <sheetName val="Personnel_Costs4"/>
      <sheetName val="PSB_paid4"/>
      <sheetName val="OFDA_Budget_41_xls4"/>
      <sheetName val="OFDA_Budget_414"/>
      <sheetName val="Formula_Sheet4"/>
      <sheetName val="Staff_list4"/>
      <sheetName val="CRS_Detail_budget4"/>
      <sheetName val="Salary_and_Fringe4"/>
      <sheetName val="Salary_Scale4"/>
      <sheetName val="TB_Criteria"/>
      <sheetName val="Control Sheet"/>
      <sheetName val="Budget_Full9"/>
      <sheetName val="Budget_-_Prog_Ops9"/>
      <sheetName val="NBI-Loki_Ops9"/>
      <sheetName val="Office_Operations9"/>
      <sheetName val="Prog_Supplies9"/>
      <sheetName val="Materials_and_Equipment9"/>
      <sheetName val="Staff_at_Locations9"/>
      <sheetName val="HQ_Technical_Support9"/>
      <sheetName val="IRC_SUMMARY9"/>
      <sheetName val="data_summary8"/>
      <sheetName val="Salary_and_Fringe6"/>
      <sheetName val="Salary_Scale6"/>
      <sheetName val="Total_Exp_6"/>
      <sheetName val="Sudan_Detail_(USD$)6"/>
      <sheetName val="Do_Not_Touch6"/>
      <sheetName val="Personnel_Costs6"/>
      <sheetName val="PSB_paid6"/>
      <sheetName val="OFDA_Budget_41_xls6"/>
      <sheetName val="OFDA_Budget_416"/>
      <sheetName val="Formula_Sheet6"/>
      <sheetName val="Staff_list6"/>
      <sheetName val="CRS_Detail_budget6"/>
      <sheetName val="TB_Criteria2"/>
      <sheetName val="Budget_Full8"/>
      <sheetName val="Budget_-_Prog_Ops8"/>
      <sheetName val="NBI-Loki_Ops8"/>
      <sheetName val="Office_Operations8"/>
      <sheetName val="Prog_Supplies8"/>
      <sheetName val="Materials_and_Equipment8"/>
      <sheetName val="Staff_at_Locations8"/>
      <sheetName val="HQ_Technical_Support8"/>
      <sheetName val="IRC_SUMMARY8"/>
      <sheetName val="data_summary7"/>
      <sheetName val="Salary_and_Fringe5"/>
      <sheetName val="Salary_Scale5"/>
      <sheetName val="Total_Exp_5"/>
      <sheetName val="Sudan_Detail_(USD$)5"/>
      <sheetName val="Do_Not_Touch5"/>
      <sheetName val="Personnel_Costs5"/>
      <sheetName val="PSB_paid5"/>
      <sheetName val="OFDA_Budget_41_xls5"/>
      <sheetName val="OFDA_Budget_415"/>
      <sheetName val="Formula_Sheet5"/>
      <sheetName val="Staff_list5"/>
      <sheetName val="CRS_Detail_budget5"/>
      <sheetName val="TB_Criteria1"/>
    </sheetNames>
    <sheetDataSet>
      <sheetData sheetId="0">
        <row r="10">
          <cell r="G10">
            <v>50</v>
          </cell>
        </row>
      </sheetData>
      <sheetData sheetId="1">
        <row r="10">
          <cell r="G10">
            <v>50</v>
          </cell>
        </row>
      </sheetData>
      <sheetData sheetId="2">
        <row r="10">
          <cell r="G10">
            <v>50</v>
          </cell>
        </row>
      </sheetData>
      <sheetData sheetId="3">
        <row r="10">
          <cell r="G10">
            <v>50</v>
          </cell>
        </row>
      </sheetData>
      <sheetData sheetId="4">
        <row r="10">
          <cell r="G10">
            <v>50</v>
          </cell>
        </row>
      </sheetData>
      <sheetData sheetId="5">
        <row r="10">
          <cell r="G10">
            <v>50</v>
          </cell>
        </row>
      </sheetData>
      <sheetData sheetId="6">
        <row r="10">
          <cell r="G10">
            <v>50</v>
          </cell>
        </row>
      </sheetData>
      <sheetData sheetId="7" refreshError="1">
        <row r="10">
          <cell r="G10">
            <v>50</v>
          </cell>
          <cell r="H10">
            <v>10</v>
          </cell>
        </row>
      </sheetData>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ow r="10">
          <cell r="G10">
            <v>50</v>
          </cell>
        </row>
      </sheetData>
      <sheetData sheetId="36">
        <row r="10">
          <cell r="G10">
            <v>50</v>
          </cell>
        </row>
      </sheetData>
      <sheetData sheetId="37">
        <row r="10">
          <cell r="G10">
            <v>50</v>
          </cell>
        </row>
      </sheetData>
      <sheetData sheetId="38">
        <row r="10">
          <cell r="G10">
            <v>50</v>
          </cell>
        </row>
      </sheetData>
      <sheetData sheetId="39">
        <row r="10">
          <cell r="G10">
            <v>50</v>
          </cell>
        </row>
      </sheetData>
      <sheetData sheetId="40">
        <row r="10">
          <cell r="G10">
            <v>50</v>
          </cell>
        </row>
      </sheetData>
      <sheetData sheetId="41">
        <row r="10">
          <cell r="G10">
            <v>50</v>
          </cell>
        </row>
      </sheetData>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refreshError="1"/>
      <sheetData sheetId="133" refreshError="1"/>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refreshError="1"/>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avsi 2"/>
      <sheetName val="care 2"/>
      <sheetName val="irc 2"/>
      <sheetName val="crs 2"/>
      <sheetName val="Summary"/>
      <sheetName val="avsi_2"/>
      <sheetName val="care_2"/>
      <sheetName val="irc_2"/>
      <sheetName val="crs_2"/>
      <sheetName val="bs"/>
      <sheetName val="Exchange rates"/>
      <sheetName val="I26"/>
      <sheetName val="project total"/>
      <sheetName val="notes"/>
      <sheetName val="Sheet4"/>
      <sheetName val="avsi_21"/>
      <sheetName val="care_21"/>
      <sheetName val="irc_21"/>
      <sheetName val="crs_21"/>
      <sheetName val="Exchange_rates"/>
      <sheetName val="project_total"/>
      <sheetName val="avsi_22"/>
      <sheetName val="care_22"/>
      <sheetName val="irc_22"/>
      <sheetName val="crs_22"/>
      <sheetName val="Exchange_rates1"/>
      <sheetName val="project_total1"/>
    </sheetNames>
    <sheetDataSet>
      <sheetData sheetId="0" refreshError="1"/>
      <sheetData sheetId="1" refreshError="1">
        <row r="2">
          <cell r="A2" t="str">
            <v>Bilateral</v>
          </cell>
        </row>
        <row r="3">
          <cell r="A3" t="str">
            <v xml:space="preserve">Loan/government </v>
          </cell>
        </row>
        <row r="4">
          <cell r="A4" t="str">
            <v>Commercial</v>
          </cell>
        </row>
        <row r="5">
          <cell r="A5" t="str">
            <v xml:space="preserve">Trading  </v>
          </cell>
        </row>
      </sheetData>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s thru Sept 7, 06"/>
      <sheetName val="Projected Expenses Sep 7 -30"/>
      <sheetName val="SiG FR"/>
      <sheetName val="Dept 01- CEO Activity Sum"/>
      <sheetName val="SiG_FR"/>
      <sheetName val="V. Budget - Quarterly (Sub Ops)"/>
      <sheetName val="III. Budget - Qrtrly (FHI Ops)"/>
      <sheetName val="July 2012"/>
      <sheetName val="SiG_FR1"/>
      <sheetName val="Expenses_thru_Sept_7,_06"/>
      <sheetName val="Projected_Expenses_Sep_7_-30"/>
      <sheetName val="SiG_FR2"/>
      <sheetName val="Dept_01-_CEO_Activity_Sum"/>
      <sheetName val="V__Budget_-_Quarterly_(Sub_Ops)"/>
      <sheetName val="III__Budget_-_Qrtrly_(FHI_Ops)"/>
      <sheetName val="July_2012"/>
      <sheetName val="SiG_FR3"/>
      <sheetName val="Analysis Summary"/>
      <sheetName val="Project Financial Report"/>
      <sheetName val="Forcast"/>
      <sheetName val="General Ledger Report"/>
      <sheetName val="Sheet3"/>
      <sheetName val="Expenses_thru_Sept_7,_061"/>
      <sheetName val="Projected_Expenses_Sep_7_-301"/>
      <sheetName val="SiG_FR4"/>
      <sheetName val="Dept_01-_CEO_Activity_Sum1"/>
      <sheetName val="V__Budget_-_Quarterly_(Sub_Ops1"/>
      <sheetName val="III__Budget_-_Qrtrly_(FHI_Ops)1"/>
      <sheetName val="July_20121"/>
      <sheetName val="Expenses_thru_Sept_7,_062"/>
      <sheetName val="Projected_Expenses_Sep_7_-302"/>
      <sheetName val="SiG_FR5"/>
      <sheetName val="Dept_01-_CEO_Activity_Sum2"/>
      <sheetName val="V__Budget_-_Quarterly_(Sub_Ops2"/>
      <sheetName val="III__Budget_-_Qrtrly_(FHI_Ops)2"/>
      <sheetName val="July_20122"/>
      <sheetName val="Expenses_thru_Sept_7,_063"/>
      <sheetName val="Projected_Expenses_Sep_7_-303"/>
      <sheetName val="SiG_FR7"/>
      <sheetName val="Dept_01-_CEO_Activity_Sum3"/>
      <sheetName val="V__Budget_-_Quarterly_(Sub_Ops3"/>
      <sheetName val="III__Budget_-_Qrtrly_(FHI_Ops)3"/>
      <sheetName val="July_20123"/>
      <sheetName val="Analysis_Summary"/>
      <sheetName val="Project_Financial_Report"/>
      <sheetName val="General_Ledger_Report"/>
      <sheetName val="SiG_FR6"/>
    </sheetNames>
    <sheetDataSet>
      <sheetData sheetId="0"/>
      <sheetData sheetId="1"/>
      <sheetData sheetId="2"/>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
      <sheetName val="Summary"/>
      <sheetName val="Pact Details"/>
      <sheetName val="Pact Travel"/>
      <sheetName val="Pact Activities"/>
      <sheetName val="LOE Policy"/>
      <sheetName val="IT Policy"/>
      <sheetName val="IT Pricing List"/>
      <sheetName val="Pact Cost Allocation Method "/>
      <sheetName val="Cost Assumptions"/>
      <sheetName val="Cost Share"/>
      <sheetName val="ODA Summary"/>
      <sheetName val="ODA Detail"/>
      <sheetName val="ODA Travel"/>
      <sheetName val="ODA Activities"/>
      <sheetName val="ODA Cost Allocation Method"/>
      <sheetName val="ADA Summary"/>
      <sheetName val="ADA Detail"/>
      <sheetName val="ADA Travel"/>
      <sheetName val="ADA Activities"/>
      <sheetName val="ADA Cost Allocation Method"/>
      <sheetName val="REST Summary"/>
      <sheetName val="REST Detail"/>
      <sheetName val="REST Travel"/>
      <sheetName val="REST Activities"/>
      <sheetName val="REST Cost Allocation Method"/>
      <sheetName val="SEPDA Summary"/>
      <sheetName val="SEPDA Detail"/>
      <sheetName val="SEPDA Travel"/>
      <sheetName val="SEPDA Activities"/>
      <sheetName val="SEPDA Cost Allocation Method"/>
      <sheetName val="SAAD Summary"/>
      <sheetName val="SAAD Detail"/>
      <sheetName val="SAAD Travel"/>
      <sheetName val="SAAD Activities"/>
      <sheetName val="SAAD Cost Allocation Method"/>
      <sheetName val="SF424"/>
      <sheetName val="SF424A1"/>
      <sheetName val="SF424A2"/>
    </sheetNames>
    <sheetDataSet>
      <sheetData sheetId="0"/>
      <sheetData sheetId="1">
        <row r="30">
          <cell r="H30">
            <v>4076056.2703472306</v>
          </cell>
        </row>
      </sheetData>
      <sheetData sheetId="2">
        <row r="11">
          <cell r="D11">
            <v>18.7</v>
          </cell>
        </row>
      </sheetData>
      <sheetData sheetId="3"/>
      <sheetData sheetId="4"/>
      <sheetData sheetId="5"/>
      <sheetData sheetId="6"/>
      <sheetData sheetId="7"/>
      <sheetData sheetId="8"/>
      <sheetData sheetId="9"/>
      <sheetData sheetId="10"/>
      <sheetData sheetId="11"/>
      <sheetData sheetId="12">
        <row r="15">
          <cell r="AW15">
            <v>1.05</v>
          </cell>
        </row>
        <row r="17">
          <cell r="D17">
            <v>545</v>
          </cell>
          <cell r="E17">
            <v>109</v>
          </cell>
          <cell r="F17">
            <v>37</v>
          </cell>
        </row>
      </sheetData>
      <sheetData sheetId="13"/>
      <sheetData sheetId="14"/>
      <sheetData sheetId="15"/>
      <sheetData sheetId="16"/>
      <sheetData sheetId="17">
        <row r="14">
          <cell r="D14">
            <v>340</v>
          </cell>
          <cell r="E14">
            <v>68</v>
          </cell>
          <cell r="F14">
            <v>23</v>
          </cell>
        </row>
      </sheetData>
      <sheetData sheetId="18"/>
      <sheetData sheetId="19"/>
      <sheetData sheetId="20"/>
      <sheetData sheetId="21"/>
      <sheetData sheetId="22">
        <row r="14">
          <cell r="D14">
            <v>93</v>
          </cell>
          <cell r="E14">
            <v>19</v>
          </cell>
          <cell r="F14">
            <v>7</v>
          </cell>
        </row>
      </sheetData>
      <sheetData sheetId="23"/>
      <sheetData sheetId="24"/>
      <sheetData sheetId="25"/>
      <sheetData sheetId="26"/>
      <sheetData sheetId="27">
        <row r="14">
          <cell r="D14">
            <v>79</v>
          </cell>
          <cell r="E14">
            <v>16</v>
          </cell>
          <cell r="F14">
            <v>6</v>
          </cell>
        </row>
      </sheetData>
      <sheetData sheetId="28"/>
      <sheetData sheetId="29"/>
      <sheetData sheetId="30"/>
      <sheetData sheetId="31"/>
      <sheetData sheetId="32">
        <row r="14">
          <cell r="D14">
            <v>43</v>
          </cell>
          <cell r="E14">
            <v>9</v>
          </cell>
          <cell r="F14">
            <v>3</v>
          </cell>
        </row>
      </sheetData>
      <sheetData sheetId="33"/>
      <sheetData sheetId="34"/>
      <sheetData sheetId="35"/>
      <sheetData sheetId="36"/>
      <sheetData sheetId="37"/>
      <sheetData sheetId="3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ARIES"/>
      <sheetName val="ALLOCATIONS"/>
      <sheetName val="ALLOWANCES"/>
      <sheetName val="FY2008 ACTUAL (LOE)"/>
      <sheetName val="depts"/>
      <sheetName val="unit descriptions"/>
      <sheetName val="APRO"/>
      <sheetName val="Salary table"/>
    </sheetNames>
    <sheetDataSet>
      <sheetData sheetId="0" refreshError="1"/>
      <sheetData sheetId="1" refreshError="1"/>
      <sheetData sheetId="2"/>
      <sheetData sheetId="3" refreshError="1"/>
      <sheetData sheetId="4">
        <row r="8">
          <cell r="D8" t="str">
            <v>Admininistration</v>
          </cell>
        </row>
        <row r="9">
          <cell r="D9" t="str">
            <v>Africa MERL</v>
          </cell>
        </row>
        <row r="10">
          <cell r="D10" t="str">
            <v>CCE</v>
          </cell>
        </row>
        <row r="11">
          <cell r="D11" t="str">
            <v>Communications</v>
          </cell>
        </row>
        <row r="12">
          <cell r="D12" t="str">
            <v>Compliance</v>
          </cell>
        </row>
        <row r="13">
          <cell r="D13" t="str">
            <v>Contracts</v>
          </cell>
        </row>
        <row r="14">
          <cell r="D14" t="str">
            <v>Executive</v>
          </cell>
        </row>
        <row r="15">
          <cell r="D15" t="str">
            <v>Finance</v>
          </cell>
        </row>
        <row r="16">
          <cell r="D16" t="str">
            <v>HR</v>
          </cell>
        </row>
        <row r="17">
          <cell r="D17" t="str">
            <v>IT</v>
          </cell>
        </row>
        <row r="18">
          <cell r="D18" t="str">
            <v>NBD</v>
          </cell>
        </row>
        <row r="19">
          <cell r="D19" t="str">
            <v>Programs</v>
          </cell>
        </row>
        <row r="20">
          <cell r="D20" t="str">
            <v>Regional Africa</v>
          </cell>
        </row>
        <row r="21">
          <cell r="D21" t="str">
            <v>Regional Asia</v>
          </cell>
        </row>
        <row r="22">
          <cell r="D22" t="str">
            <v>Regional LAC</v>
          </cell>
        </row>
        <row r="23">
          <cell r="D23" t="str">
            <v>Subawards - Africa</v>
          </cell>
        </row>
        <row r="24">
          <cell r="D24" t="str">
            <v>Subawards -  Asia</v>
          </cell>
        </row>
        <row r="25">
          <cell r="D25" t="str">
            <v>Subawards - HQ</v>
          </cell>
        </row>
        <row r="26">
          <cell r="D26" t="str">
            <v>Subawrds - MERL</v>
          </cell>
        </row>
        <row r="27">
          <cell r="D27" t="str">
            <v>Worth</v>
          </cell>
        </row>
      </sheetData>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nge Page"/>
      <sheetName val="Detailed Budget"/>
      <sheetName val="Summary Budget"/>
      <sheetName val="Instructions"/>
      <sheetName val="Summary Pact"/>
      <sheetName val="Detail Pact"/>
      <sheetName val="Travel"/>
      <sheetName val="Activities Pact"/>
      <sheetName val="Workshops"/>
      <sheetName val="IT Policy"/>
      <sheetName val="IT Pricing List"/>
      <sheetName val="LOE Policy"/>
      <sheetName val="SF424"/>
      <sheetName val="SF424A1"/>
      <sheetName val="SF424A2"/>
      <sheetName val="Est Year 1"/>
      <sheetName val="Est Year 2"/>
      <sheetName val="Est Year 3"/>
      <sheetName val="Est Year 4"/>
      <sheetName val="Est Year 5"/>
      <sheetName val="Import Estimated Budget"/>
      <sheetName val="Detail Pact kfw"/>
      <sheetName val="Range_Page"/>
      <sheetName val="Detailed_Budget"/>
      <sheetName val="Summary_Budget"/>
      <sheetName val="Summary_Pact"/>
      <sheetName val="Detail_Pact"/>
      <sheetName val="Activities_Pact"/>
      <sheetName val="IT_Policy"/>
      <sheetName val="IT_Pricing_List"/>
      <sheetName val="LOE_Policy"/>
      <sheetName val="Est_Year_1"/>
      <sheetName val="Est_Year_2"/>
      <sheetName val="Est_Year_3"/>
      <sheetName val="Est_Year_4"/>
      <sheetName val="Est_Year_5"/>
      <sheetName val="Import_Estimated_Budget"/>
      <sheetName val="Detail_Pact_kfw"/>
    </sheetNames>
    <sheetDataSet>
      <sheetData sheetId="0">
        <row r="3">
          <cell r="A3">
            <v>0.08</v>
          </cell>
        </row>
        <row r="4">
          <cell r="A4">
            <v>0</v>
          </cell>
        </row>
        <row r="5">
          <cell r="A5">
            <v>0.32</v>
          </cell>
        </row>
        <row r="7">
          <cell r="A7">
            <v>0.4945</v>
          </cell>
        </row>
        <row r="8">
          <cell r="A8">
            <v>0.25</v>
          </cell>
        </row>
        <row r="9">
          <cell r="A9">
            <v>0</v>
          </cell>
        </row>
        <row r="10">
          <cell r="A10">
            <v>0</v>
          </cell>
        </row>
        <row r="11">
          <cell r="A11">
            <v>0</v>
          </cell>
        </row>
        <row r="12">
          <cell r="A12">
            <v>0</v>
          </cell>
        </row>
        <row r="13">
          <cell r="A13">
            <v>0</v>
          </cell>
        </row>
        <row r="14">
          <cell r="A14">
            <v>0</v>
          </cell>
        </row>
        <row r="15">
          <cell r="A15">
            <v>0</v>
          </cell>
        </row>
        <row r="16">
          <cell r="A16">
            <v>0</v>
          </cell>
        </row>
        <row r="17">
          <cell r="A17">
            <v>0</v>
          </cell>
        </row>
        <row r="18">
          <cell r="A18">
            <v>0</v>
          </cell>
        </row>
        <row r="19">
          <cell r="A19">
            <v>0</v>
          </cell>
        </row>
        <row r="20">
          <cell r="A20">
            <v>0</v>
          </cell>
        </row>
        <row r="21">
          <cell r="A21">
            <v>0</v>
          </cell>
        </row>
        <row r="22">
          <cell r="A22">
            <v>0</v>
          </cell>
        </row>
        <row r="23">
          <cell r="A23">
            <v>18080.899999999998</v>
          </cell>
        </row>
        <row r="24">
          <cell r="A24">
            <v>0</v>
          </cell>
        </row>
        <row r="25">
          <cell r="A25">
            <v>0</v>
          </cell>
        </row>
        <row r="26">
          <cell r="A26">
            <v>0</v>
          </cell>
        </row>
        <row r="27">
          <cell r="A27">
            <v>0</v>
          </cell>
        </row>
        <row r="28">
          <cell r="A28">
            <v>0</v>
          </cell>
        </row>
        <row r="29">
          <cell r="A29">
            <v>0</v>
          </cell>
        </row>
        <row r="30">
          <cell r="A30">
            <v>0</v>
          </cell>
        </row>
        <row r="31">
          <cell r="A31">
            <v>0.02</v>
          </cell>
        </row>
        <row r="33">
          <cell r="A33">
            <v>0</v>
          </cell>
        </row>
        <row r="34">
          <cell r="A34">
            <v>0.08</v>
          </cell>
        </row>
        <row r="36">
          <cell r="A36">
            <v>1.05</v>
          </cell>
        </row>
        <row r="37">
          <cell r="A37">
            <v>1.1025</v>
          </cell>
        </row>
        <row r="38">
          <cell r="A38">
            <v>1.1576250000000001</v>
          </cell>
        </row>
        <row r="39">
          <cell r="A39">
            <v>1.2155062500000002</v>
          </cell>
        </row>
        <row r="41">
          <cell r="A41">
            <v>1.05</v>
          </cell>
        </row>
        <row r="42">
          <cell r="A42">
            <v>1.1025</v>
          </cell>
        </row>
        <row r="43">
          <cell r="A43">
            <v>1.1576250000000001</v>
          </cell>
        </row>
        <row r="44">
          <cell r="A44">
            <v>1.2155062500000002</v>
          </cell>
        </row>
      </sheetData>
      <sheetData sheetId="1"/>
      <sheetData sheetId="2"/>
      <sheetData sheetId="3"/>
      <sheetData sheetId="4">
        <row r="6">
          <cell r="C6" t="str">
            <v>KfW</v>
          </cell>
        </row>
      </sheetData>
      <sheetData sheetId="5"/>
      <sheetData sheetId="6">
        <row r="11">
          <cell r="I11">
            <v>2500</v>
          </cell>
        </row>
      </sheetData>
      <sheetData sheetId="7">
        <row r="21">
          <cell r="H21">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ow r="3">
          <cell r="A3">
            <v>0.08</v>
          </cell>
        </row>
      </sheetData>
      <sheetData sheetId="23"/>
      <sheetData sheetId="24"/>
      <sheetData sheetId="25">
        <row r="6">
          <cell r="C6" t="str">
            <v>KfW</v>
          </cell>
        </row>
      </sheetData>
      <sheetData sheetId="26"/>
      <sheetData sheetId="27">
        <row r="21">
          <cell r="H21">
            <v>0</v>
          </cell>
        </row>
      </sheetData>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
      <sheetName val="Summary"/>
      <sheetName val="Consolidated Detail"/>
      <sheetName val="Country 1 Detail"/>
      <sheetName val="Country 1 Activities"/>
      <sheetName val="Country 2 Detail"/>
      <sheetName val="Country 2 Activities"/>
      <sheetName val="Country 3 Detail"/>
      <sheetName val="Country 3 Activities"/>
      <sheetName val="Country 4 Detail"/>
      <sheetName val="Country 4 Activities"/>
      <sheetName val="IT Policy"/>
      <sheetName val="IT Pricing List"/>
      <sheetName val="SF424"/>
      <sheetName val="SF424A1"/>
      <sheetName val="SF424A2"/>
      <sheetName val="Est Year 1"/>
      <sheetName val="Est Year 2"/>
      <sheetName val="Est Year 3"/>
      <sheetName val="Est Year 4"/>
      <sheetName val="Est Year 5"/>
      <sheetName val="Import Est"/>
      <sheetName val="Instructions"/>
    </sheetNames>
    <sheetDataSet>
      <sheetData sheetId="0"/>
      <sheetData sheetId="1">
        <row r="31">
          <cell r="I31">
            <v>0</v>
          </cell>
        </row>
        <row r="33">
          <cell r="I33">
            <v>0</v>
          </cell>
        </row>
        <row r="40">
          <cell r="I40">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16">
          <cell r="B116">
            <v>54999</v>
          </cell>
        </row>
      </sheetData>
      <sheetData sheetId="17"/>
      <sheetData sheetId="18"/>
      <sheetData sheetId="19"/>
      <sheetData sheetId="20"/>
      <sheetData sheetId="2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Total"/>
      <sheetName val="DFID Forecast"/>
      <sheetName val="Input Sheet"/>
      <sheetName val="Grants Forecast"/>
      <sheetName val="Inc - Personnel"/>
      <sheetName val="Inc - Milestones"/>
      <sheetName val="Inc - Reimburseable"/>
      <sheetName val="reimburs detail"/>
      <sheetName val="Inc - Non-Reimburseable"/>
      <sheetName val="Impl - Personnel"/>
      <sheetName val="Impl - Milestones"/>
      <sheetName val="Impl - Reimburseable"/>
      <sheetName val="Impl - Non-Reimburseable"/>
      <sheetName val="Close Out - Personnel"/>
      <sheetName val="Close Out - Milestones"/>
      <sheetName val="Close Out - Reimburseable"/>
      <sheetName val="Close Out - Non-Reimburseable"/>
      <sheetName val="TZHDI Forecast Linking"/>
      <sheetName val="Notes"/>
      <sheetName val="Project_Total"/>
      <sheetName val="DFID_Forecast"/>
      <sheetName val="Input_Sheet"/>
      <sheetName val="Grants_Forecast"/>
      <sheetName val="Inc_-_Personnel"/>
      <sheetName val="Inc_-_Milestones"/>
      <sheetName val="Inc_-_Reimburseable"/>
      <sheetName val="reimburs_detail"/>
      <sheetName val="Inc_-_Non-Reimburseable"/>
      <sheetName val="Impl_-_Personnel"/>
      <sheetName val="Impl_-_Milestones"/>
      <sheetName val="Impl_-_Reimburseable"/>
      <sheetName val="Impl_-_Non-Reimburseable"/>
      <sheetName val="Close_Out_-_Personnel"/>
      <sheetName val="Close_Out_-_Milestones"/>
      <sheetName val="Close_Out_-_Reimburseable"/>
      <sheetName val="Close_Out_-_Non-Reimburseable"/>
      <sheetName val="TZHDI_Forecast_Linking"/>
      <sheetName val="Project_Total1"/>
      <sheetName val="DFID_Forecast1"/>
      <sheetName val="Input_Sheet1"/>
      <sheetName val="Grants_Forecast1"/>
      <sheetName val="Inc_-_Personnel1"/>
      <sheetName val="Inc_-_Milestones1"/>
      <sheetName val="Inc_-_Reimburseable1"/>
      <sheetName val="reimburs_detail1"/>
      <sheetName val="Inc_-_Non-Reimburseable1"/>
      <sheetName val="Impl_-_Personnel1"/>
      <sheetName val="Impl_-_Milestones1"/>
      <sheetName val="Impl_-_Reimburseable1"/>
      <sheetName val="Impl_-_Non-Reimburseable1"/>
      <sheetName val="Close_Out_-_Personnel1"/>
      <sheetName val="Close_Out_-_Milestones1"/>
      <sheetName val="Close_Out_-_Reimburseable1"/>
      <sheetName val="Close_Out_-_Non-Reimburseable1"/>
      <sheetName val="TZHDI_Forecast_Linking1"/>
      <sheetName val="Project_Total4"/>
      <sheetName val="DFID_Forecast4"/>
      <sheetName val="Input_Sheet4"/>
      <sheetName val="Grants_Forecast4"/>
      <sheetName val="Inc_-_Personnel4"/>
      <sheetName val="Inc_-_Milestones4"/>
      <sheetName val="Inc_-_Reimburseable4"/>
      <sheetName val="reimburs_detail4"/>
      <sheetName val="Inc_-_Non-Reimburseable4"/>
      <sheetName val="Impl_-_Personnel4"/>
      <sheetName val="Impl_-_Milestones4"/>
      <sheetName val="Impl_-_Reimburseable4"/>
      <sheetName val="Impl_-_Non-Reimburseable4"/>
      <sheetName val="Close_Out_-_Personnel4"/>
      <sheetName val="Close_Out_-_Milestones4"/>
      <sheetName val="Close_Out_-_Reimburseable4"/>
      <sheetName val="Close_Out_-_Non-Reimburseable4"/>
      <sheetName val="TZHDI_Forecast_Linking4"/>
      <sheetName val="Project_Total2"/>
      <sheetName val="DFID_Forecast2"/>
      <sheetName val="Input_Sheet2"/>
      <sheetName val="Grants_Forecast2"/>
      <sheetName val="Inc_-_Personnel2"/>
      <sheetName val="Inc_-_Milestones2"/>
      <sheetName val="Inc_-_Reimburseable2"/>
      <sheetName val="reimburs_detail2"/>
      <sheetName val="Inc_-_Non-Reimburseable2"/>
      <sheetName val="Impl_-_Personnel2"/>
      <sheetName val="Impl_-_Milestones2"/>
      <sheetName val="Impl_-_Reimburseable2"/>
      <sheetName val="Impl_-_Non-Reimburseable2"/>
      <sheetName val="Close_Out_-_Personnel2"/>
      <sheetName val="Close_Out_-_Milestones2"/>
      <sheetName val="Close_Out_-_Reimburseable2"/>
      <sheetName val="Close_Out_-_Non-Reimburseable2"/>
      <sheetName val="TZHDI_Forecast_Linking2"/>
      <sheetName val="Project_Total3"/>
      <sheetName val="DFID_Forecast3"/>
      <sheetName val="Input_Sheet3"/>
      <sheetName val="Grants_Forecast3"/>
      <sheetName val="Inc_-_Personnel3"/>
      <sheetName val="Inc_-_Milestones3"/>
      <sheetName val="Inc_-_Reimburseable3"/>
      <sheetName val="reimburs_detail3"/>
      <sheetName val="Inc_-_Non-Reimburseable3"/>
      <sheetName val="Impl_-_Personnel3"/>
      <sheetName val="Impl_-_Milestones3"/>
      <sheetName val="Impl_-_Reimburseable3"/>
      <sheetName val="Impl_-_Non-Reimburseable3"/>
      <sheetName val="Close_Out_-_Personnel3"/>
      <sheetName val="Close_Out_-_Milestones3"/>
      <sheetName val="Close_Out_-_Reimburseable3"/>
      <sheetName val="Close_Out_-_Non-Reimburseable3"/>
      <sheetName val="TZHDI_Forecast_Linking3"/>
      <sheetName val="Analysis Summary"/>
      <sheetName val="Project Financial Report"/>
      <sheetName val="Forcast"/>
      <sheetName val="General Ledger Report"/>
      <sheetName val="Sheet3"/>
      <sheetName val="Project_Total5"/>
      <sheetName val="DFID_Forecast5"/>
      <sheetName val="Input_Sheet5"/>
      <sheetName val="Grants_Forecast5"/>
      <sheetName val="Inc_-_Personnel5"/>
      <sheetName val="Inc_-_Milestones5"/>
      <sheetName val="Inc_-_Reimburseable5"/>
      <sheetName val="reimburs_detail5"/>
      <sheetName val="Inc_-_Non-Reimburseable5"/>
      <sheetName val="Impl_-_Personnel5"/>
      <sheetName val="Impl_-_Milestones5"/>
      <sheetName val="Impl_-_Reimburseable5"/>
      <sheetName val="Impl_-_Non-Reimburseable5"/>
      <sheetName val="Close_Out_-_Personnel5"/>
      <sheetName val="Close_Out_-_Milestones5"/>
      <sheetName val="Close_Out_-_Reimburseable5"/>
      <sheetName val="Close_Out_-_Non-Reimburseable5"/>
      <sheetName val="TZHDI_Forecast_Linking5"/>
      <sheetName val="Project_Total6"/>
      <sheetName val="DFID_Forecast6"/>
      <sheetName val="Input_Sheet6"/>
      <sheetName val="Grants_Forecast6"/>
      <sheetName val="Inc_-_Personnel6"/>
      <sheetName val="Inc_-_Milestones6"/>
      <sheetName val="Inc_-_Reimburseable6"/>
      <sheetName val="reimburs_detail6"/>
      <sheetName val="Inc_-_Non-Reimburseable6"/>
      <sheetName val="Impl_-_Personnel6"/>
      <sheetName val="Impl_-_Milestones6"/>
      <sheetName val="Impl_-_Reimburseable6"/>
      <sheetName val="Impl_-_Non-Reimburseable6"/>
      <sheetName val="Close_Out_-_Personnel6"/>
      <sheetName val="Close_Out_-_Milestones6"/>
      <sheetName val="Close_Out_-_Reimburseable6"/>
      <sheetName val="Close_Out_-_Non-Reimburseable6"/>
      <sheetName val="TZHDI_Forecast_Linking6"/>
      <sheetName val="Analysis_Summary"/>
      <sheetName val="Project_Financial_Report"/>
      <sheetName val="General_Ledger_Report"/>
      <sheetName val="Project_Total8"/>
      <sheetName val="DFID_Forecast8"/>
      <sheetName val="Input_Sheet8"/>
      <sheetName val="Grants_Forecast8"/>
      <sheetName val="Inc_-_Personnel8"/>
      <sheetName val="Inc_-_Milestones8"/>
      <sheetName val="Inc_-_Reimburseable8"/>
      <sheetName val="reimburs_detail8"/>
      <sheetName val="Inc_-_Non-Reimburseable8"/>
      <sheetName val="Impl_-_Personnel8"/>
      <sheetName val="Impl_-_Milestones8"/>
      <sheetName val="Impl_-_Reimburseable8"/>
      <sheetName val="Impl_-_Non-Reimburseable8"/>
      <sheetName val="Close_Out_-_Personnel8"/>
      <sheetName val="Close_Out_-_Milestones8"/>
      <sheetName val="Close_Out_-_Reimburseable8"/>
      <sheetName val="Close_Out_-_Non-Reimburseable8"/>
      <sheetName val="TZHDI_Forecast_Linking8"/>
      <sheetName val="Analysis_Summary2"/>
      <sheetName val="Project_Financial_Report2"/>
      <sheetName val="General_Ledger_Report2"/>
      <sheetName val="Project_Total7"/>
      <sheetName val="DFID_Forecast7"/>
      <sheetName val="Input_Sheet7"/>
      <sheetName val="Grants_Forecast7"/>
      <sheetName val="Inc_-_Personnel7"/>
      <sheetName val="Inc_-_Milestones7"/>
      <sheetName val="Inc_-_Reimburseable7"/>
      <sheetName val="reimburs_detail7"/>
      <sheetName val="Inc_-_Non-Reimburseable7"/>
      <sheetName val="Impl_-_Personnel7"/>
      <sheetName val="Impl_-_Milestones7"/>
      <sheetName val="Impl_-_Reimburseable7"/>
      <sheetName val="Impl_-_Non-Reimburseable7"/>
      <sheetName val="Close_Out_-_Personnel7"/>
      <sheetName val="Close_Out_-_Milestones7"/>
      <sheetName val="Close_Out_-_Reimburseable7"/>
      <sheetName val="Close_Out_-_Non-Reimburseable7"/>
      <sheetName val="TZHDI_Forecast_Linking7"/>
      <sheetName val="Analysis_Summary1"/>
      <sheetName val="Project_Financial_Report1"/>
      <sheetName val="General_Ledger_Report1"/>
    </sheetNames>
    <sheetDataSet>
      <sheetData sheetId="0">
        <row r="3">
          <cell r="CA3" t="str">
            <v>Select Type</v>
          </cell>
        </row>
        <row r="4">
          <cell r="CA4" t="str">
            <v>Actual</v>
          </cell>
        </row>
        <row r="5">
          <cell r="CA5" t="str">
            <v>Forecast</v>
          </cell>
        </row>
        <row r="7">
          <cell r="BZ7" t="str">
            <v>Actual</v>
          </cell>
          <cell r="CA7" t="str">
            <v>Actual</v>
          </cell>
          <cell r="CB7" t="str">
            <v>Actual</v>
          </cell>
          <cell r="CC7" t="str">
            <v>Actual</v>
          </cell>
          <cell r="CD7" t="str">
            <v>Actual</v>
          </cell>
          <cell r="CE7" t="str">
            <v>Actual</v>
          </cell>
          <cell r="CF7" t="str">
            <v>Actual</v>
          </cell>
          <cell r="CG7" t="str">
            <v>Actual</v>
          </cell>
          <cell r="CH7" t="str">
            <v>Actual</v>
          </cell>
          <cell r="CI7" t="str">
            <v>Actual</v>
          </cell>
          <cell r="CJ7" t="str">
            <v>Actual</v>
          </cell>
          <cell r="CK7" t="str">
            <v>Actual</v>
          </cell>
          <cell r="CL7" t="str">
            <v>Actual</v>
          </cell>
          <cell r="CM7" t="str">
            <v>Actual</v>
          </cell>
          <cell r="CN7" t="str">
            <v>Actual</v>
          </cell>
          <cell r="CO7" t="str">
            <v>Actual</v>
          </cell>
          <cell r="CP7" t="str">
            <v>Actual</v>
          </cell>
          <cell r="CQ7" t="str">
            <v>Actual</v>
          </cell>
          <cell r="CR7" t="str">
            <v>Actual</v>
          </cell>
          <cell r="CS7" t="str">
            <v>Actual</v>
          </cell>
          <cell r="CT7" t="str">
            <v>Actual</v>
          </cell>
          <cell r="CU7" t="str">
            <v>Actual</v>
          </cell>
          <cell r="CV7" t="str">
            <v>Actual</v>
          </cell>
          <cell r="CW7" t="str">
            <v>Actual</v>
          </cell>
          <cell r="CX7" t="str">
            <v>Actual</v>
          </cell>
          <cell r="CY7" t="str">
            <v>Actual</v>
          </cell>
          <cell r="CZ7" t="str">
            <v>Actual</v>
          </cell>
          <cell r="DA7" t="str">
            <v>Actual</v>
          </cell>
          <cell r="DB7" t="str">
            <v>Actual</v>
          </cell>
          <cell r="DC7" t="str">
            <v>Actual</v>
          </cell>
          <cell r="DD7" t="str">
            <v>Actual</v>
          </cell>
          <cell r="DE7" t="str">
            <v>Actual</v>
          </cell>
          <cell r="DF7" t="str">
            <v>Actual</v>
          </cell>
          <cell r="DG7" t="str">
            <v>Actual</v>
          </cell>
          <cell r="DH7" t="str">
            <v>Actual</v>
          </cell>
          <cell r="DI7" t="str">
            <v>Actual</v>
          </cell>
          <cell r="DJ7" t="str">
            <v>Actual</v>
          </cell>
          <cell r="DK7" t="str">
            <v>Actual</v>
          </cell>
          <cell r="DL7" t="str">
            <v>Actual</v>
          </cell>
          <cell r="DM7" t="str">
            <v>Actual</v>
          </cell>
          <cell r="DN7" t="str">
            <v>Actual</v>
          </cell>
          <cell r="DO7" t="str">
            <v>Actual</v>
          </cell>
          <cell r="DP7" t="str">
            <v>Actual</v>
          </cell>
          <cell r="DQ7" t="str">
            <v>Actual</v>
          </cell>
          <cell r="DR7" t="str">
            <v>Actual</v>
          </cell>
          <cell r="DS7" t="str">
            <v>Actual</v>
          </cell>
          <cell r="DT7" t="str">
            <v>Actual</v>
          </cell>
          <cell r="DU7" t="str">
            <v>Actual</v>
          </cell>
          <cell r="DV7" t="str">
            <v>Actual</v>
          </cell>
          <cell r="DW7" t="str">
            <v>Actual</v>
          </cell>
          <cell r="DX7" t="str">
            <v>Actual</v>
          </cell>
          <cell r="DY7" t="str">
            <v>Actual</v>
          </cell>
          <cell r="DZ7" t="str">
            <v>Actual</v>
          </cell>
          <cell r="EA7" t="str">
            <v>Actual</v>
          </cell>
          <cell r="EB7" t="str">
            <v>Actual</v>
          </cell>
          <cell r="EC7" t="str">
            <v>Actual</v>
          </cell>
          <cell r="ED7" t="str">
            <v>Actual</v>
          </cell>
          <cell r="EE7" t="str">
            <v>Actual</v>
          </cell>
          <cell r="EF7" t="str">
            <v>Actual</v>
          </cell>
          <cell r="EG7" t="str">
            <v>Actual</v>
          </cell>
          <cell r="EH7" t="str">
            <v>Actual</v>
          </cell>
          <cell r="EJ7" t="str">
            <v>Forecast</v>
          </cell>
          <cell r="EK7" t="str">
            <v>Forecast</v>
          </cell>
          <cell r="EL7" t="str">
            <v>Forecast</v>
          </cell>
          <cell r="EM7" t="str">
            <v>Forecast</v>
          </cell>
          <cell r="EN7" t="str">
            <v>Forecast</v>
          </cell>
          <cell r="EO7" t="str">
            <v>Forecast</v>
          </cell>
          <cell r="EP7" t="str">
            <v>Forecast</v>
          </cell>
          <cell r="EQ7" t="str">
            <v>Forecast</v>
          </cell>
          <cell r="ER7" t="str">
            <v>Forecast</v>
          </cell>
          <cell r="ES7" t="str">
            <v>Forecast</v>
          </cell>
          <cell r="ET7" t="str">
            <v>Forecast</v>
          </cell>
          <cell r="EU7" t="str">
            <v>Forecast</v>
          </cell>
          <cell r="EV7" t="str">
            <v>Forecast</v>
          </cell>
          <cell r="EW7" t="str">
            <v>Forecast</v>
          </cell>
          <cell r="EX7" t="str">
            <v>Forecast</v>
          </cell>
          <cell r="EY7" t="str">
            <v>Forecast</v>
          </cell>
          <cell r="EZ7" t="str">
            <v>Forecast</v>
          </cell>
          <cell r="FA7" t="str">
            <v>Forecast</v>
          </cell>
          <cell r="FB7" t="str">
            <v>Forecast</v>
          </cell>
          <cell r="FC7" t="str">
            <v>Forecast</v>
          </cell>
          <cell r="FD7" t="str">
            <v>Forecast</v>
          </cell>
          <cell r="FE7" t="str">
            <v>Forecast</v>
          </cell>
          <cell r="FF7" t="str">
            <v>Forecast</v>
          </cell>
          <cell r="FG7" t="str">
            <v>Forecast</v>
          </cell>
          <cell r="FH7" t="str">
            <v>Forecast</v>
          </cell>
          <cell r="FI7" t="str">
            <v>Forecast</v>
          </cell>
          <cell r="FJ7" t="str">
            <v>Forecast</v>
          </cell>
          <cell r="FK7" t="str">
            <v>Forecast</v>
          </cell>
          <cell r="FL7" t="str">
            <v>Forecast</v>
          </cell>
          <cell r="FM7" t="str">
            <v>Forecast</v>
          </cell>
          <cell r="FN7" t="str">
            <v>Forecast</v>
          </cell>
          <cell r="FO7" t="str">
            <v>Forecast</v>
          </cell>
          <cell r="FP7" t="str">
            <v>Forecast</v>
          </cell>
          <cell r="FQ7" t="str">
            <v>Forecast</v>
          </cell>
          <cell r="FR7" t="str">
            <v>Forecast</v>
          </cell>
          <cell r="FS7" t="str">
            <v>Forecast</v>
          </cell>
          <cell r="FT7" t="str">
            <v>Forecast</v>
          </cell>
          <cell r="FU7" t="str">
            <v>Forecast</v>
          </cell>
          <cell r="FV7" t="str">
            <v>Forecast</v>
          </cell>
          <cell r="FW7" t="str">
            <v>Forecast</v>
          </cell>
          <cell r="FX7" t="str">
            <v>Forecast</v>
          </cell>
          <cell r="FY7" t="str">
            <v>Forecast</v>
          </cell>
          <cell r="FZ7" t="str">
            <v>Forecast</v>
          </cell>
          <cell r="GA7" t="str">
            <v>Forecast</v>
          </cell>
          <cell r="GB7" t="str">
            <v>Forecast</v>
          </cell>
          <cell r="GC7" t="str">
            <v>Forecast</v>
          </cell>
          <cell r="GD7" t="str">
            <v>Forecast</v>
          </cell>
          <cell r="GE7" t="str">
            <v>Forecast</v>
          </cell>
          <cell r="GF7" t="str">
            <v>Forecast</v>
          </cell>
          <cell r="GG7" t="str">
            <v>Forecast</v>
          </cell>
          <cell r="GH7" t="str">
            <v>Forecast</v>
          </cell>
          <cell r="GI7" t="str">
            <v>Forecast</v>
          </cell>
          <cell r="GJ7" t="str">
            <v>Forecast</v>
          </cell>
          <cell r="GK7" t="str">
            <v>Forecast</v>
          </cell>
          <cell r="GL7" t="str">
            <v>Forecast</v>
          </cell>
          <cell r="GM7" t="str">
            <v>Forecast</v>
          </cell>
          <cell r="GN7" t="str">
            <v>Forecast</v>
          </cell>
          <cell r="GO7" t="str">
            <v>Forecast</v>
          </cell>
          <cell r="GP7" t="str">
            <v>Forecast</v>
          </cell>
          <cell r="GQ7" t="str">
            <v>Forecast</v>
          </cell>
          <cell r="GR7" t="str">
            <v>Forecast</v>
          </cell>
        </row>
        <row r="9">
          <cell r="BZ9">
            <v>41518</v>
          </cell>
          <cell r="CA9">
            <v>41548</v>
          </cell>
          <cell r="CB9">
            <v>41579</v>
          </cell>
          <cell r="CC9">
            <v>41609</v>
          </cell>
          <cell r="CD9">
            <v>41640</v>
          </cell>
          <cell r="CE9">
            <v>41671</v>
          </cell>
          <cell r="CF9">
            <v>41699</v>
          </cell>
          <cell r="CG9">
            <v>41730</v>
          </cell>
          <cell r="CH9">
            <v>41760</v>
          </cell>
          <cell r="CI9">
            <v>41791</v>
          </cell>
          <cell r="CJ9">
            <v>41821</v>
          </cell>
          <cell r="CK9">
            <v>41852</v>
          </cell>
          <cell r="CL9">
            <v>41883</v>
          </cell>
          <cell r="CM9">
            <v>41913</v>
          </cell>
          <cell r="CN9">
            <v>41944</v>
          </cell>
          <cell r="CO9">
            <v>41974</v>
          </cell>
          <cell r="CP9">
            <v>42005</v>
          </cell>
          <cell r="CQ9">
            <v>42036</v>
          </cell>
          <cell r="CR9">
            <v>42064</v>
          </cell>
          <cell r="CS9">
            <v>42095</v>
          </cell>
          <cell r="CT9">
            <v>42125</v>
          </cell>
          <cell r="CU9">
            <v>42156</v>
          </cell>
          <cell r="CV9">
            <v>42186</v>
          </cell>
          <cell r="CW9">
            <v>42217</v>
          </cell>
          <cell r="CX9">
            <v>42248</v>
          </cell>
          <cell r="CY9">
            <v>42278</v>
          </cell>
          <cell r="CZ9">
            <v>42309</v>
          </cell>
          <cell r="DA9">
            <v>42339</v>
          </cell>
          <cell r="DB9">
            <v>42370</v>
          </cell>
          <cell r="DC9">
            <v>42401</v>
          </cell>
          <cell r="DD9">
            <v>42430</v>
          </cell>
          <cell r="DE9">
            <v>42461</v>
          </cell>
          <cell r="DF9">
            <v>42491</v>
          </cell>
          <cell r="DG9">
            <v>42522</v>
          </cell>
          <cell r="DH9">
            <v>42552</v>
          </cell>
          <cell r="DI9">
            <v>42583</v>
          </cell>
          <cell r="DJ9">
            <v>42614</v>
          </cell>
          <cell r="DK9">
            <v>42644</v>
          </cell>
          <cell r="DL9">
            <v>42675</v>
          </cell>
          <cell r="DM9">
            <v>42705</v>
          </cell>
          <cell r="DN9">
            <v>42736</v>
          </cell>
          <cell r="DO9">
            <v>42767</v>
          </cell>
          <cell r="DP9">
            <v>42795</v>
          </cell>
          <cell r="DQ9">
            <v>42826</v>
          </cell>
          <cell r="DR9">
            <v>42856</v>
          </cell>
          <cell r="DS9">
            <v>42887</v>
          </cell>
          <cell r="DT9">
            <v>42917</v>
          </cell>
          <cell r="DU9">
            <v>42948</v>
          </cell>
          <cell r="DV9">
            <v>42979</v>
          </cell>
          <cell r="DW9">
            <v>43009</v>
          </cell>
          <cell r="DX9">
            <v>43040</v>
          </cell>
          <cell r="DY9">
            <v>43070</v>
          </cell>
          <cell r="DZ9">
            <v>43101</v>
          </cell>
          <cell r="EA9">
            <v>43132</v>
          </cell>
          <cell r="EB9">
            <v>43160</v>
          </cell>
          <cell r="EC9">
            <v>43191</v>
          </cell>
          <cell r="ED9">
            <v>43221</v>
          </cell>
          <cell r="EE9">
            <v>43252</v>
          </cell>
          <cell r="EF9">
            <v>43282</v>
          </cell>
          <cell r="EG9">
            <v>43313</v>
          </cell>
          <cell r="EH9">
            <v>43344</v>
          </cell>
          <cell r="EJ9">
            <v>41518</v>
          </cell>
          <cell r="EK9">
            <v>41548</v>
          </cell>
          <cell r="EL9">
            <v>41579</v>
          </cell>
          <cell r="EM9">
            <v>41609</v>
          </cell>
          <cell r="EN9">
            <v>41640</v>
          </cell>
          <cell r="EO9">
            <v>41671</v>
          </cell>
          <cell r="EP9">
            <v>41699</v>
          </cell>
          <cell r="EQ9">
            <v>41730</v>
          </cell>
          <cell r="ER9">
            <v>41760</v>
          </cell>
          <cell r="ES9">
            <v>41791</v>
          </cell>
          <cell r="ET9">
            <v>41821</v>
          </cell>
          <cell r="EU9">
            <v>41852</v>
          </cell>
          <cell r="EV9">
            <v>41883</v>
          </cell>
          <cell r="EW9">
            <v>41913</v>
          </cell>
          <cell r="EX9">
            <v>41944</v>
          </cell>
          <cell r="EY9">
            <v>41974</v>
          </cell>
          <cell r="EZ9">
            <v>42005</v>
          </cell>
          <cell r="FA9">
            <v>42036</v>
          </cell>
          <cell r="FB9">
            <v>42064</v>
          </cell>
          <cell r="FC9">
            <v>42095</v>
          </cell>
          <cell r="FD9">
            <v>42125</v>
          </cell>
          <cell r="FE9">
            <v>42156</v>
          </cell>
          <cell r="FF9">
            <v>42186</v>
          </cell>
          <cell r="FG9">
            <v>42217</v>
          </cell>
          <cell r="FH9">
            <v>42248</v>
          </cell>
          <cell r="FI9">
            <v>42278</v>
          </cell>
          <cell r="FJ9">
            <v>42309</v>
          </cell>
          <cell r="FK9">
            <v>42339</v>
          </cell>
          <cell r="FL9">
            <v>42370</v>
          </cell>
          <cell r="FM9">
            <v>42401</v>
          </cell>
          <cell r="FN9">
            <v>42430</v>
          </cell>
          <cell r="FO9">
            <v>42461</v>
          </cell>
          <cell r="FP9">
            <v>42491</v>
          </cell>
          <cell r="FQ9">
            <v>42522</v>
          </cell>
          <cell r="FR9">
            <v>42552</v>
          </cell>
          <cell r="FS9">
            <v>42583</v>
          </cell>
          <cell r="FT9">
            <v>42614</v>
          </cell>
          <cell r="FU9">
            <v>42644</v>
          </cell>
          <cell r="FV9">
            <v>42675</v>
          </cell>
          <cell r="FW9">
            <v>42705</v>
          </cell>
          <cell r="FX9">
            <v>42736</v>
          </cell>
          <cell r="FY9">
            <v>42767</v>
          </cell>
          <cell r="FZ9">
            <v>42795</v>
          </cell>
          <cell r="GA9">
            <v>42826</v>
          </cell>
          <cell r="GB9">
            <v>42856</v>
          </cell>
          <cell r="GC9">
            <v>42887</v>
          </cell>
          <cell r="GD9">
            <v>42917</v>
          </cell>
          <cell r="GE9">
            <v>42948</v>
          </cell>
          <cell r="GF9">
            <v>42979</v>
          </cell>
          <cell r="GG9">
            <v>43009</v>
          </cell>
          <cell r="GH9">
            <v>43040</v>
          </cell>
          <cell r="GI9">
            <v>43070</v>
          </cell>
          <cell r="GJ9">
            <v>43101</v>
          </cell>
          <cell r="GK9">
            <v>43132</v>
          </cell>
          <cell r="GL9">
            <v>43160</v>
          </cell>
          <cell r="GM9">
            <v>43191</v>
          </cell>
          <cell r="GN9">
            <v>43221</v>
          </cell>
          <cell r="GO9">
            <v>43252</v>
          </cell>
          <cell r="GP9">
            <v>43282</v>
          </cell>
          <cell r="GQ9">
            <v>43313</v>
          </cell>
          <cell r="GR9">
            <v>43344</v>
          </cell>
        </row>
        <row r="11">
          <cell r="BY11" t="str">
            <v>Personnel Fees</v>
          </cell>
          <cell r="BZ11">
            <v>7090</v>
          </cell>
          <cell r="CA11">
            <v>21077.5</v>
          </cell>
          <cell r="CB11">
            <v>32063.75</v>
          </cell>
          <cell r="CC11">
            <v>36006.25</v>
          </cell>
          <cell r="CD11">
            <v>25247.25</v>
          </cell>
          <cell r="CE11">
            <v>45683</v>
          </cell>
          <cell r="CF11">
            <v>33463.625</v>
          </cell>
          <cell r="CG11">
            <v>0</v>
          </cell>
          <cell r="CH11">
            <v>0</v>
          </cell>
          <cell r="CI11">
            <v>0</v>
          </cell>
          <cell r="CJ11">
            <v>0</v>
          </cell>
          <cell r="CK11">
            <v>0</v>
          </cell>
          <cell r="CL11">
            <v>0</v>
          </cell>
          <cell r="CM11">
            <v>0</v>
          </cell>
          <cell r="CN11">
            <v>0</v>
          </cell>
          <cell r="CO11">
            <v>0</v>
          </cell>
          <cell r="CP11">
            <v>0</v>
          </cell>
          <cell r="CQ11">
            <v>0</v>
          </cell>
          <cell r="CR11">
            <v>0</v>
          </cell>
          <cell r="CS11">
            <v>0</v>
          </cell>
          <cell r="CT11">
            <v>0</v>
          </cell>
          <cell r="CU11">
            <v>0</v>
          </cell>
          <cell r="CV11">
            <v>0</v>
          </cell>
          <cell r="CW11">
            <v>0</v>
          </cell>
          <cell r="CX11">
            <v>0</v>
          </cell>
          <cell r="CY11">
            <v>0</v>
          </cell>
          <cell r="CZ11">
            <v>0</v>
          </cell>
          <cell r="DA11">
            <v>0</v>
          </cell>
          <cell r="DB11">
            <v>0</v>
          </cell>
          <cell r="DC11">
            <v>0</v>
          </cell>
          <cell r="DD11">
            <v>0</v>
          </cell>
          <cell r="DE11">
            <v>0</v>
          </cell>
          <cell r="DF11">
            <v>0</v>
          </cell>
          <cell r="DG11">
            <v>0</v>
          </cell>
          <cell r="DH11">
            <v>0</v>
          </cell>
          <cell r="DI11">
            <v>0</v>
          </cell>
          <cell r="DJ11">
            <v>0</v>
          </cell>
          <cell r="DK11">
            <v>0</v>
          </cell>
          <cell r="DL11">
            <v>0</v>
          </cell>
          <cell r="DM11">
            <v>0</v>
          </cell>
          <cell r="DN11">
            <v>0</v>
          </cell>
          <cell r="DO11">
            <v>0</v>
          </cell>
          <cell r="DP11">
            <v>0</v>
          </cell>
          <cell r="DQ11">
            <v>0</v>
          </cell>
          <cell r="DR11">
            <v>0</v>
          </cell>
          <cell r="DS11">
            <v>0</v>
          </cell>
          <cell r="DT11">
            <v>0</v>
          </cell>
          <cell r="DU11">
            <v>0</v>
          </cell>
          <cell r="DV11">
            <v>0</v>
          </cell>
          <cell r="DW11">
            <v>0</v>
          </cell>
          <cell r="DX11">
            <v>0</v>
          </cell>
          <cell r="DY11">
            <v>0</v>
          </cell>
          <cell r="DZ11">
            <v>0</v>
          </cell>
          <cell r="EA11">
            <v>0</v>
          </cell>
          <cell r="EB11">
            <v>0</v>
          </cell>
          <cell r="EC11">
            <v>0</v>
          </cell>
          <cell r="ED11">
            <v>0</v>
          </cell>
          <cell r="EE11">
            <v>0</v>
          </cell>
          <cell r="EF11">
            <v>0</v>
          </cell>
          <cell r="EG11">
            <v>0</v>
          </cell>
          <cell r="EH11">
            <v>0</v>
          </cell>
          <cell r="EI11" t="str">
            <v>Personnel Fees</v>
          </cell>
          <cell r="EJ11">
            <v>6090</v>
          </cell>
          <cell r="EK11">
            <v>13615</v>
          </cell>
          <cell r="EL11">
            <v>27725</v>
          </cell>
          <cell r="EM11">
            <v>30320</v>
          </cell>
          <cell r="EN11">
            <v>23247.5</v>
          </cell>
          <cell r="EO11">
            <v>25320.5</v>
          </cell>
          <cell r="EP11">
            <v>50834.5</v>
          </cell>
          <cell r="EQ11">
            <v>0</v>
          </cell>
          <cell r="ER11">
            <v>35301.5</v>
          </cell>
          <cell r="ES11">
            <v>30283</v>
          </cell>
          <cell r="ET11">
            <v>34324.369565217392</v>
          </cell>
          <cell r="EU11">
            <v>33334.369565217392</v>
          </cell>
          <cell r="EV11">
            <v>34324.369565217392</v>
          </cell>
          <cell r="EW11">
            <v>33334.369565217392</v>
          </cell>
          <cell r="EX11">
            <v>34324.369565217392</v>
          </cell>
          <cell r="EY11">
            <v>33334.369565217392</v>
          </cell>
          <cell r="EZ11">
            <v>34324.369565217392</v>
          </cell>
          <cell r="FA11">
            <v>33334.369565217392</v>
          </cell>
          <cell r="FB11">
            <v>33334.369565217392</v>
          </cell>
          <cell r="FC11">
            <v>33334.369565217392</v>
          </cell>
          <cell r="FD11">
            <v>33334.369565217392</v>
          </cell>
          <cell r="FE11">
            <v>36634.369565217392</v>
          </cell>
          <cell r="FF11">
            <v>33334.369565217392</v>
          </cell>
          <cell r="FG11">
            <v>33334.369565217392</v>
          </cell>
          <cell r="FH11">
            <v>33334.369565217392</v>
          </cell>
          <cell r="FI11">
            <v>33334.369565217392</v>
          </cell>
          <cell r="FJ11">
            <v>33334.369565217392</v>
          </cell>
          <cell r="FK11">
            <v>33334.369565217392</v>
          </cell>
          <cell r="FL11">
            <v>33334.369565217392</v>
          </cell>
          <cell r="FM11">
            <v>33334.369565217392</v>
          </cell>
          <cell r="FN11">
            <v>33334.369565217392</v>
          </cell>
          <cell r="FO11">
            <v>33334.369565217392</v>
          </cell>
          <cell r="FP11">
            <v>33334.369565217392</v>
          </cell>
          <cell r="FQ11">
            <v>36634.369565217392</v>
          </cell>
          <cell r="FR11">
            <v>33334.369565217392</v>
          </cell>
          <cell r="FS11">
            <v>33334.369565217392</v>
          </cell>
          <cell r="FT11">
            <v>33334.369565217392</v>
          </cell>
          <cell r="FU11">
            <v>33334.369565217392</v>
          </cell>
          <cell r="FV11">
            <v>34984.369565217392</v>
          </cell>
          <cell r="FW11">
            <v>33334.369565217392</v>
          </cell>
          <cell r="FX11">
            <v>33334.369565217392</v>
          </cell>
          <cell r="FY11">
            <v>33334.369565217392</v>
          </cell>
          <cell r="FZ11">
            <v>33334.369565217392</v>
          </cell>
          <cell r="GA11">
            <v>33334.369565217392</v>
          </cell>
          <cell r="GB11">
            <v>33334.369565217392</v>
          </cell>
          <cell r="GC11">
            <v>36634.369565217392</v>
          </cell>
          <cell r="GD11">
            <v>33334.369565217392</v>
          </cell>
          <cell r="GE11">
            <v>33334.369565217392</v>
          </cell>
          <cell r="GF11">
            <v>34332.446488294314</v>
          </cell>
          <cell r="GG11">
            <v>30382.39576365663</v>
          </cell>
          <cell r="GH11">
            <v>30382.39576365663</v>
          </cell>
          <cell r="GI11">
            <v>58262.395763656634</v>
          </cell>
          <cell r="GJ11">
            <v>30382.39576365663</v>
          </cell>
          <cell r="GK11">
            <v>30382.39576365663</v>
          </cell>
          <cell r="GL11">
            <v>28058.263807134892</v>
          </cell>
          <cell r="GM11">
            <v>26055.80880713489</v>
          </cell>
          <cell r="GN11">
            <v>22791.80880713489</v>
          </cell>
          <cell r="GO11">
            <v>16082.475473801562</v>
          </cell>
          <cell r="GP11">
            <v>16211.565256410258</v>
          </cell>
          <cell r="GQ11">
            <v>13922.190256410258</v>
          </cell>
          <cell r="GR11">
            <v>4548.0769230769229</v>
          </cell>
        </row>
        <row r="12">
          <cell r="BY12" t="str">
            <v>Milestones</v>
          </cell>
          <cell r="BZ12">
            <v>24766</v>
          </cell>
          <cell r="CA12">
            <v>-24766</v>
          </cell>
          <cell r="CB12">
            <v>0</v>
          </cell>
          <cell r="CC12">
            <v>0</v>
          </cell>
          <cell r="CD12">
            <v>0</v>
          </cell>
          <cell r="CE12">
            <v>0</v>
          </cell>
          <cell r="CF12">
            <v>0</v>
          </cell>
          <cell r="CG12">
            <v>0</v>
          </cell>
          <cell r="CH12">
            <v>0</v>
          </cell>
          <cell r="CI12">
            <v>0</v>
          </cell>
          <cell r="CJ12">
            <v>0</v>
          </cell>
          <cell r="CK12">
            <v>0</v>
          </cell>
          <cell r="CL12">
            <v>0</v>
          </cell>
          <cell r="CM12">
            <v>0</v>
          </cell>
          <cell r="CN12">
            <v>0</v>
          </cell>
          <cell r="CO12">
            <v>0</v>
          </cell>
          <cell r="CP12">
            <v>0</v>
          </cell>
          <cell r="CQ12">
            <v>0</v>
          </cell>
          <cell r="CR12">
            <v>0</v>
          </cell>
          <cell r="CS12">
            <v>0</v>
          </cell>
          <cell r="CT12">
            <v>0</v>
          </cell>
          <cell r="CU12">
            <v>0</v>
          </cell>
          <cell r="CV12">
            <v>0</v>
          </cell>
          <cell r="CW12">
            <v>0</v>
          </cell>
          <cell r="CX12">
            <v>0</v>
          </cell>
          <cell r="CY12">
            <v>0</v>
          </cell>
          <cell r="CZ12">
            <v>0</v>
          </cell>
          <cell r="DA12">
            <v>0</v>
          </cell>
          <cell r="DB12">
            <v>0</v>
          </cell>
          <cell r="DC12">
            <v>0</v>
          </cell>
          <cell r="DD12">
            <v>0</v>
          </cell>
          <cell r="DE12">
            <v>0</v>
          </cell>
          <cell r="DF12">
            <v>0</v>
          </cell>
          <cell r="DG12">
            <v>0</v>
          </cell>
          <cell r="DH12">
            <v>0</v>
          </cell>
          <cell r="DI12">
            <v>0</v>
          </cell>
          <cell r="DJ12">
            <v>0</v>
          </cell>
          <cell r="DK12">
            <v>0</v>
          </cell>
          <cell r="DL12">
            <v>0</v>
          </cell>
          <cell r="DM12">
            <v>0</v>
          </cell>
          <cell r="DN12">
            <v>0</v>
          </cell>
          <cell r="DO12">
            <v>0</v>
          </cell>
          <cell r="DP12">
            <v>0</v>
          </cell>
          <cell r="DQ12">
            <v>0</v>
          </cell>
          <cell r="DR12">
            <v>0</v>
          </cell>
          <cell r="DS12">
            <v>0</v>
          </cell>
          <cell r="DT12">
            <v>0</v>
          </cell>
          <cell r="DU12">
            <v>0</v>
          </cell>
          <cell r="DV12">
            <v>0</v>
          </cell>
          <cell r="DW12">
            <v>0</v>
          </cell>
          <cell r="DX12">
            <v>0</v>
          </cell>
          <cell r="DY12">
            <v>0</v>
          </cell>
          <cell r="DZ12">
            <v>0</v>
          </cell>
          <cell r="EA12">
            <v>0</v>
          </cell>
          <cell r="EB12">
            <v>0</v>
          </cell>
          <cell r="EC12">
            <v>0</v>
          </cell>
          <cell r="ED12">
            <v>0</v>
          </cell>
          <cell r="EE12">
            <v>0</v>
          </cell>
          <cell r="EF12">
            <v>0</v>
          </cell>
          <cell r="EG12">
            <v>0</v>
          </cell>
          <cell r="EH12">
            <v>0</v>
          </cell>
          <cell r="EI12" t="str">
            <v>Milestones</v>
          </cell>
          <cell r="EJ12">
            <v>24766</v>
          </cell>
          <cell r="EK12">
            <v>0</v>
          </cell>
          <cell r="EL12">
            <v>0</v>
          </cell>
          <cell r="EM12">
            <v>0</v>
          </cell>
          <cell r="EN12">
            <v>0</v>
          </cell>
          <cell r="EO12">
            <v>0</v>
          </cell>
          <cell r="EP12">
            <v>0</v>
          </cell>
          <cell r="EQ12">
            <v>0</v>
          </cell>
          <cell r="ER12">
            <v>157766</v>
          </cell>
          <cell r="ES12">
            <v>165000</v>
          </cell>
          <cell r="ET12">
            <v>0</v>
          </cell>
          <cell r="EU12">
            <v>0</v>
          </cell>
          <cell r="EV12">
            <v>187500</v>
          </cell>
          <cell r="EW12">
            <v>0</v>
          </cell>
          <cell r="EX12">
            <v>0</v>
          </cell>
          <cell r="EY12">
            <v>32500</v>
          </cell>
          <cell r="EZ12">
            <v>0</v>
          </cell>
          <cell r="FA12">
            <v>0</v>
          </cell>
          <cell r="FB12">
            <v>32500</v>
          </cell>
          <cell r="FC12">
            <v>0</v>
          </cell>
          <cell r="FD12">
            <v>200000</v>
          </cell>
          <cell r="FE12">
            <v>32500</v>
          </cell>
          <cell r="FF12">
            <v>0</v>
          </cell>
          <cell r="FG12">
            <v>0</v>
          </cell>
          <cell r="FH12">
            <v>187500</v>
          </cell>
          <cell r="FI12">
            <v>0</v>
          </cell>
          <cell r="FJ12">
            <v>0</v>
          </cell>
          <cell r="FK12">
            <v>32500</v>
          </cell>
          <cell r="FL12">
            <v>0</v>
          </cell>
          <cell r="FM12">
            <v>0</v>
          </cell>
          <cell r="FN12">
            <v>32500</v>
          </cell>
          <cell r="FO12">
            <v>0</v>
          </cell>
          <cell r="FP12">
            <v>0</v>
          </cell>
          <cell r="FQ12">
            <v>32500</v>
          </cell>
          <cell r="FR12">
            <v>0</v>
          </cell>
          <cell r="FS12">
            <v>0</v>
          </cell>
          <cell r="FT12">
            <v>187500</v>
          </cell>
          <cell r="FU12">
            <v>0</v>
          </cell>
          <cell r="FV12">
            <v>0</v>
          </cell>
          <cell r="FW12">
            <v>32500</v>
          </cell>
          <cell r="FX12">
            <v>0</v>
          </cell>
          <cell r="FY12">
            <v>0</v>
          </cell>
          <cell r="FZ12">
            <v>32500</v>
          </cell>
          <cell r="GA12">
            <v>0</v>
          </cell>
          <cell r="GB12">
            <v>0</v>
          </cell>
          <cell r="GC12">
            <v>32500</v>
          </cell>
          <cell r="GD12">
            <v>0</v>
          </cell>
          <cell r="GE12">
            <v>0</v>
          </cell>
          <cell r="GF12">
            <v>252500</v>
          </cell>
          <cell r="GG12">
            <v>0</v>
          </cell>
          <cell r="GH12">
            <v>0</v>
          </cell>
          <cell r="GI12">
            <v>32500</v>
          </cell>
          <cell r="GJ12">
            <v>0</v>
          </cell>
          <cell r="GK12">
            <v>0</v>
          </cell>
          <cell r="GL12">
            <v>32500</v>
          </cell>
          <cell r="GM12">
            <v>0</v>
          </cell>
          <cell r="GN12">
            <v>0</v>
          </cell>
          <cell r="GO12">
            <v>32500</v>
          </cell>
          <cell r="GP12">
            <v>0</v>
          </cell>
          <cell r="GQ12">
            <v>0</v>
          </cell>
          <cell r="GR12">
            <v>304949</v>
          </cell>
        </row>
        <row r="13">
          <cell r="BY13" t="str">
            <v>Grants</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cell r="CU13">
            <v>0</v>
          </cell>
          <cell r="CV13">
            <v>0</v>
          </cell>
          <cell r="CW13">
            <v>0</v>
          </cell>
          <cell r="CX13">
            <v>0</v>
          </cell>
          <cell r="CY13">
            <v>0</v>
          </cell>
          <cell r="CZ13">
            <v>0</v>
          </cell>
          <cell r="DA13">
            <v>0</v>
          </cell>
          <cell r="DB13">
            <v>0</v>
          </cell>
          <cell r="DC13">
            <v>0</v>
          </cell>
          <cell r="DD13">
            <v>0</v>
          </cell>
          <cell r="DE13">
            <v>0</v>
          </cell>
          <cell r="DF13">
            <v>0</v>
          </cell>
          <cell r="DG13">
            <v>0</v>
          </cell>
          <cell r="DH13">
            <v>0</v>
          </cell>
          <cell r="DI13">
            <v>0</v>
          </cell>
          <cell r="DJ13">
            <v>0</v>
          </cell>
          <cell r="DK13">
            <v>0</v>
          </cell>
          <cell r="DL13">
            <v>0</v>
          </cell>
          <cell r="DM13">
            <v>0</v>
          </cell>
          <cell r="DN13">
            <v>0</v>
          </cell>
          <cell r="DO13">
            <v>0</v>
          </cell>
          <cell r="DP13">
            <v>0</v>
          </cell>
          <cell r="DQ13">
            <v>0</v>
          </cell>
          <cell r="DR13">
            <v>0</v>
          </cell>
          <cell r="DS13">
            <v>0</v>
          </cell>
          <cell r="DT13">
            <v>0</v>
          </cell>
          <cell r="DU13">
            <v>0</v>
          </cell>
          <cell r="DV13">
            <v>0</v>
          </cell>
          <cell r="DW13">
            <v>0</v>
          </cell>
          <cell r="DX13">
            <v>0</v>
          </cell>
          <cell r="DY13">
            <v>0</v>
          </cell>
          <cell r="DZ13">
            <v>0</v>
          </cell>
          <cell r="EA13">
            <v>0</v>
          </cell>
          <cell r="EB13">
            <v>0</v>
          </cell>
          <cell r="EC13">
            <v>0</v>
          </cell>
          <cell r="ED13">
            <v>0</v>
          </cell>
          <cell r="EE13">
            <v>0</v>
          </cell>
          <cell r="EF13">
            <v>0</v>
          </cell>
          <cell r="EG13">
            <v>0</v>
          </cell>
          <cell r="EH13">
            <v>0</v>
          </cell>
          <cell r="EI13" t="str">
            <v>Grants</v>
          </cell>
          <cell r="EJ13">
            <v>0</v>
          </cell>
          <cell r="EK13">
            <v>500000</v>
          </cell>
          <cell r="EL13">
            <v>0</v>
          </cell>
          <cell r="EM13">
            <v>375000</v>
          </cell>
          <cell r="EN13">
            <v>0</v>
          </cell>
          <cell r="EO13">
            <v>0</v>
          </cell>
          <cell r="EP13">
            <v>0</v>
          </cell>
          <cell r="EQ13">
            <v>0</v>
          </cell>
          <cell r="ER13">
            <v>270000</v>
          </cell>
          <cell r="ES13">
            <v>0</v>
          </cell>
          <cell r="ET13">
            <v>0</v>
          </cell>
          <cell r="EU13">
            <v>263263</v>
          </cell>
          <cell r="EV13">
            <v>250000</v>
          </cell>
          <cell r="EW13">
            <v>0</v>
          </cell>
          <cell r="EX13">
            <v>463262.99999999988</v>
          </cell>
          <cell r="EY13">
            <v>250000</v>
          </cell>
          <cell r="EZ13">
            <v>0</v>
          </cell>
          <cell r="FA13">
            <v>463262.99999999988</v>
          </cell>
          <cell r="FB13">
            <v>250000</v>
          </cell>
          <cell r="FC13">
            <v>567272.72727272718</v>
          </cell>
          <cell r="FD13">
            <v>463262.99999999988</v>
          </cell>
          <cell r="FE13">
            <v>250000</v>
          </cell>
          <cell r="FF13">
            <v>567272.72727272718</v>
          </cell>
          <cell r="FG13">
            <v>463262.99999999988</v>
          </cell>
          <cell r="FH13">
            <v>250000</v>
          </cell>
          <cell r="FI13">
            <v>567272.72727272718</v>
          </cell>
          <cell r="FJ13">
            <v>463262.99999999988</v>
          </cell>
          <cell r="FK13">
            <v>250000</v>
          </cell>
          <cell r="FL13">
            <v>567272.72727272718</v>
          </cell>
          <cell r="FM13">
            <v>463262.99999999988</v>
          </cell>
          <cell r="FN13">
            <v>250000</v>
          </cell>
          <cell r="FO13">
            <v>0</v>
          </cell>
          <cell r="FP13">
            <v>0</v>
          </cell>
          <cell r="FQ13">
            <v>0</v>
          </cell>
          <cell r="FR13">
            <v>0</v>
          </cell>
          <cell r="FS13">
            <v>0</v>
          </cell>
          <cell r="FT13">
            <v>0</v>
          </cell>
          <cell r="FU13">
            <v>0</v>
          </cell>
          <cell r="FV13">
            <v>0</v>
          </cell>
          <cell r="FW13">
            <v>0</v>
          </cell>
          <cell r="FX13">
            <v>0</v>
          </cell>
          <cell r="FY13">
            <v>0</v>
          </cell>
          <cell r="FZ13">
            <v>0</v>
          </cell>
          <cell r="GA13">
            <v>0</v>
          </cell>
          <cell r="GB13">
            <v>0</v>
          </cell>
          <cell r="GC13">
            <v>0</v>
          </cell>
          <cell r="GD13">
            <v>0</v>
          </cell>
          <cell r="GE13">
            <v>0</v>
          </cell>
          <cell r="GF13">
            <v>5838.4615384615381</v>
          </cell>
          <cell r="GG13">
            <v>15467.628205128205</v>
          </cell>
          <cell r="GH13">
            <v>14567.628205128205</v>
          </cell>
          <cell r="GI13">
            <v>14567.628205128205</v>
          </cell>
          <cell r="GJ13">
            <v>15467.628205128205</v>
          </cell>
          <cell r="GK13">
            <v>14567.628205128205</v>
          </cell>
          <cell r="GL13">
            <v>14567.628205128205</v>
          </cell>
          <cell r="GM13">
            <v>15467.628205128205</v>
          </cell>
          <cell r="GN13">
            <v>14567.628205128205</v>
          </cell>
          <cell r="GO13">
            <v>14567.628205128205</v>
          </cell>
          <cell r="GP13">
            <v>14567.628205128205</v>
          </cell>
          <cell r="GQ13">
            <v>15467.628205128205</v>
          </cell>
          <cell r="GR13">
            <v>13467.628205128205</v>
          </cell>
        </row>
        <row r="14">
          <cell r="BY14" t="str">
            <v>Reimburseables</v>
          </cell>
          <cell r="BZ14">
            <v>55346.92</v>
          </cell>
          <cell r="CA14">
            <v>31337.68</v>
          </cell>
          <cell r="CB14">
            <v>18025.829999999998</v>
          </cell>
          <cell r="CC14">
            <v>20415.950000000004</v>
          </cell>
          <cell r="CD14">
            <v>30849.439999999999</v>
          </cell>
          <cell r="CE14">
            <v>33125.25</v>
          </cell>
          <cell r="CF14">
            <v>32557.279999999995</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cell r="CU14">
            <v>0</v>
          </cell>
          <cell r="CV14">
            <v>0</v>
          </cell>
          <cell r="CW14">
            <v>0</v>
          </cell>
          <cell r="CX14">
            <v>0</v>
          </cell>
          <cell r="CY14">
            <v>0</v>
          </cell>
          <cell r="CZ14">
            <v>0</v>
          </cell>
          <cell r="DA14">
            <v>0</v>
          </cell>
          <cell r="DB14">
            <v>0</v>
          </cell>
          <cell r="DC14">
            <v>0</v>
          </cell>
          <cell r="DD14">
            <v>0</v>
          </cell>
          <cell r="DE14">
            <v>0</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v>
          </cell>
          <cell r="EC14">
            <v>0</v>
          </cell>
          <cell r="ED14">
            <v>0</v>
          </cell>
          <cell r="EE14">
            <v>0</v>
          </cell>
          <cell r="EF14">
            <v>0</v>
          </cell>
          <cell r="EG14">
            <v>0</v>
          </cell>
          <cell r="EH14">
            <v>0</v>
          </cell>
          <cell r="EI14" t="str">
            <v>Reimburseables</v>
          </cell>
          <cell r="EJ14">
            <v>54421.689291101058</v>
          </cell>
          <cell r="EK14">
            <v>29013.846153846127</v>
          </cell>
          <cell r="EL14">
            <v>28230</v>
          </cell>
          <cell r="EM14">
            <v>104900</v>
          </cell>
          <cell r="EN14">
            <v>13996.774193548386</v>
          </cell>
          <cell r="EO14">
            <v>49325</v>
          </cell>
          <cell r="EP14">
            <v>15050</v>
          </cell>
          <cell r="EQ14">
            <v>0</v>
          </cell>
          <cell r="ER14">
            <v>31250</v>
          </cell>
          <cell r="ES14">
            <v>70710</v>
          </cell>
          <cell r="ET14">
            <v>11550</v>
          </cell>
          <cell r="EU14">
            <v>11256.521739130432</v>
          </cell>
          <cell r="EV14">
            <v>92688.925739130413</v>
          </cell>
          <cell r="EW14">
            <v>37356.521739130432</v>
          </cell>
          <cell r="EX14">
            <v>11256.521739130432</v>
          </cell>
          <cell r="EY14">
            <v>60388.925739130413</v>
          </cell>
          <cell r="EZ14">
            <v>37356.521739130432</v>
          </cell>
          <cell r="FA14">
            <v>10356.521739130432</v>
          </cell>
          <cell r="FB14">
            <v>61288.925739130413</v>
          </cell>
          <cell r="FC14">
            <v>37356.52173913049</v>
          </cell>
          <cell r="FD14">
            <v>71621.976284584962</v>
          </cell>
          <cell r="FE14">
            <v>60388.925739130413</v>
          </cell>
          <cell r="FF14">
            <v>38256.52173913049</v>
          </cell>
          <cell r="FG14">
            <v>71621.976284584962</v>
          </cell>
          <cell r="FH14">
            <v>119678.92573913041</v>
          </cell>
          <cell r="FI14">
            <v>37356.52173913049</v>
          </cell>
          <cell r="FJ14">
            <v>72521.976284584962</v>
          </cell>
          <cell r="FK14">
            <v>60388.925739130413</v>
          </cell>
          <cell r="FL14">
            <v>37356.52173913049</v>
          </cell>
          <cell r="FM14">
            <v>71621.976284584962</v>
          </cell>
          <cell r="FN14">
            <v>61288.925739130413</v>
          </cell>
          <cell r="FO14">
            <v>198981.52173913043</v>
          </cell>
          <cell r="FP14">
            <v>198981.52173913043</v>
          </cell>
          <cell r="FQ14">
            <v>198981.52173913043</v>
          </cell>
          <cell r="FR14">
            <v>199881.52173913043</v>
          </cell>
          <cell r="FS14">
            <v>198981.52173913043</v>
          </cell>
          <cell r="FT14">
            <v>264200.52173913043</v>
          </cell>
          <cell r="FU14">
            <v>199881.52173913043</v>
          </cell>
          <cell r="FV14">
            <v>198981.52173913043</v>
          </cell>
          <cell r="FW14">
            <v>198981.52173913043</v>
          </cell>
          <cell r="FX14">
            <v>199881.52173913043</v>
          </cell>
          <cell r="FY14">
            <v>198981.52173913043</v>
          </cell>
          <cell r="FZ14">
            <v>198981.52173913043</v>
          </cell>
          <cell r="GA14">
            <v>199881.52173913043</v>
          </cell>
          <cell r="GB14">
            <v>198981.52173913043</v>
          </cell>
          <cell r="GC14">
            <v>199881.52173913043</v>
          </cell>
          <cell r="GD14">
            <v>198981.52173913043</v>
          </cell>
          <cell r="GE14">
            <v>199881.52173913043</v>
          </cell>
          <cell r="GF14">
            <v>198981.52173913043</v>
          </cell>
          <cell r="GG14">
            <v>688.91666666666663</v>
          </cell>
          <cell r="GH14">
            <v>688.91666666666663</v>
          </cell>
          <cell r="GI14">
            <v>688.91666666666663</v>
          </cell>
          <cell r="GJ14">
            <v>688.91666666666663</v>
          </cell>
          <cell r="GK14">
            <v>688.91666666666663</v>
          </cell>
          <cell r="GL14">
            <v>688.91666666666663</v>
          </cell>
          <cell r="GM14">
            <v>688.91666666666663</v>
          </cell>
          <cell r="GN14">
            <v>688.91666666666663</v>
          </cell>
          <cell r="GO14">
            <v>688.91666666666663</v>
          </cell>
          <cell r="GP14">
            <v>688.91666666666663</v>
          </cell>
          <cell r="GQ14">
            <v>688.91666666666663</v>
          </cell>
          <cell r="GR14">
            <v>3188.9166666666665</v>
          </cell>
        </row>
        <row r="20">
          <cell r="BY20" t="str">
            <v>Personnel Expenses</v>
          </cell>
          <cell r="BZ20">
            <v>0</v>
          </cell>
          <cell r="CA20">
            <v>2394.61</v>
          </cell>
          <cell r="CB20">
            <v>38036.83</v>
          </cell>
          <cell r="CC20">
            <v>14728.45</v>
          </cell>
          <cell r="CD20">
            <v>30011.33</v>
          </cell>
          <cell r="CE20">
            <v>68710.709999999992</v>
          </cell>
          <cell r="CF20">
            <v>10652.470000000001</v>
          </cell>
          <cell r="CG20">
            <v>0</v>
          </cell>
          <cell r="CH20" t="e">
            <v>#VALUE!</v>
          </cell>
          <cell r="CI20" t="e">
            <v>#VALUE!</v>
          </cell>
          <cell r="CJ20" t="e">
            <v>#VALUE!</v>
          </cell>
          <cell r="CK20" t="e">
            <v>#VALUE!</v>
          </cell>
          <cell r="CL20" t="e">
            <v>#VALUE!</v>
          </cell>
          <cell r="CM20" t="e">
            <v>#VALUE!</v>
          </cell>
          <cell r="CN20" t="e">
            <v>#VALUE!</v>
          </cell>
          <cell r="CO20" t="e">
            <v>#VALUE!</v>
          </cell>
          <cell r="CP20" t="e">
            <v>#VALUE!</v>
          </cell>
          <cell r="CQ20" t="e">
            <v>#VALUE!</v>
          </cell>
          <cell r="CR20" t="e">
            <v>#VALUE!</v>
          </cell>
          <cell r="CS20" t="e">
            <v>#VALUE!</v>
          </cell>
          <cell r="CT20" t="e">
            <v>#VALUE!</v>
          </cell>
          <cell r="CU20" t="e">
            <v>#VALUE!</v>
          </cell>
          <cell r="CV20" t="e">
            <v>#VALUE!</v>
          </cell>
          <cell r="CW20" t="e">
            <v>#VALUE!</v>
          </cell>
          <cell r="CX20" t="e">
            <v>#VALUE!</v>
          </cell>
          <cell r="CY20" t="e">
            <v>#VALUE!</v>
          </cell>
          <cell r="CZ20" t="e">
            <v>#VALUE!</v>
          </cell>
          <cell r="DA20" t="e">
            <v>#VALUE!</v>
          </cell>
          <cell r="DB20" t="e">
            <v>#VALUE!</v>
          </cell>
          <cell r="DC20" t="e">
            <v>#VALUE!</v>
          </cell>
          <cell r="DD20" t="e">
            <v>#VALUE!</v>
          </cell>
          <cell r="DE20" t="e">
            <v>#VALUE!</v>
          </cell>
          <cell r="DF20" t="e">
            <v>#VALUE!</v>
          </cell>
          <cell r="DG20" t="e">
            <v>#VALUE!</v>
          </cell>
          <cell r="DH20" t="e">
            <v>#VALUE!</v>
          </cell>
          <cell r="DI20" t="e">
            <v>#VALUE!</v>
          </cell>
          <cell r="DJ20" t="e">
            <v>#VALUE!</v>
          </cell>
          <cell r="DK20" t="e">
            <v>#VALUE!</v>
          </cell>
          <cell r="DL20" t="e">
            <v>#VALUE!</v>
          </cell>
          <cell r="DM20" t="e">
            <v>#VALUE!</v>
          </cell>
          <cell r="DN20" t="e">
            <v>#VALUE!</v>
          </cell>
          <cell r="DO20" t="e">
            <v>#VALUE!</v>
          </cell>
          <cell r="DP20" t="e">
            <v>#VALUE!</v>
          </cell>
          <cell r="DQ20" t="e">
            <v>#VALUE!</v>
          </cell>
          <cell r="DR20" t="e">
            <v>#VALUE!</v>
          </cell>
          <cell r="DS20" t="e">
            <v>#VALUE!</v>
          </cell>
          <cell r="DT20" t="e">
            <v>#VALUE!</v>
          </cell>
          <cell r="DU20" t="e">
            <v>#VALUE!</v>
          </cell>
          <cell r="DV20" t="e">
            <v>#VALUE!</v>
          </cell>
          <cell r="DW20">
            <v>0</v>
          </cell>
          <cell r="DX20">
            <v>0</v>
          </cell>
          <cell r="DY20">
            <v>0</v>
          </cell>
          <cell r="DZ20">
            <v>0</v>
          </cell>
          <cell r="EA20">
            <v>0</v>
          </cell>
          <cell r="EB20">
            <v>0</v>
          </cell>
          <cell r="EC20">
            <v>0</v>
          </cell>
          <cell r="ED20">
            <v>0</v>
          </cell>
          <cell r="EE20">
            <v>0</v>
          </cell>
          <cell r="EF20">
            <v>0</v>
          </cell>
          <cell r="EG20">
            <v>0</v>
          </cell>
          <cell r="EH20">
            <v>0</v>
          </cell>
          <cell r="EI20" t="str">
            <v>Personnel Expenses</v>
          </cell>
          <cell r="EJ20">
            <v>4137.6000000000004</v>
          </cell>
          <cell r="EK20">
            <v>10845.6</v>
          </cell>
          <cell r="EL20">
            <v>25733.199999999997</v>
          </cell>
          <cell r="EM20">
            <v>42469</v>
          </cell>
          <cell r="EN20">
            <v>19169.599999999999</v>
          </cell>
          <cell r="EO20">
            <v>26348</v>
          </cell>
          <cell r="EP20">
            <v>88425.453375099998</v>
          </cell>
          <cell r="EQ20">
            <v>57798.688100240004</v>
          </cell>
          <cell r="ER20">
            <v>58352.800000000003</v>
          </cell>
          <cell r="ES20">
            <v>39302.043478260872</v>
          </cell>
          <cell r="ET20">
            <v>46082.478260869568</v>
          </cell>
          <cell r="EU20">
            <v>44282.478260869568</v>
          </cell>
          <cell r="EV20">
            <v>46082.478260869568</v>
          </cell>
          <cell r="EW20">
            <v>45863.407826086957</v>
          </cell>
          <cell r="EX20">
            <v>47663.407826086957</v>
          </cell>
          <cell r="EY20">
            <v>45863.407826086957</v>
          </cell>
          <cell r="EZ20">
            <v>47663.407826086957</v>
          </cell>
          <cell r="FA20">
            <v>45863.407826086957</v>
          </cell>
          <cell r="FB20">
            <v>45863.407826086957</v>
          </cell>
          <cell r="FC20">
            <v>45863.407826086957</v>
          </cell>
          <cell r="FD20">
            <v>45863.407826086957</v>
          </cell>
          <cell r="FE20">
            <v>51863.407826086957</v>
          </cell>
          <cell r="FF20">
            <v>45863.407826086957</v>
          </cell>
          <cell r="FG20">
            <v>45863.407826086957</v>
          </cell>
          <cell r="FH20">
            <v>45863.407826086957</v>
          </cell>
          <cell r="FI20">
            <v>47573.890800000001</v>
          </cell>
          <cell r="FJ20">
            <v>47573.890800000001</v>
          </cell>
          <cell r="FK20">
            <v>47573.890800000001</v>
          </cell>
          <cell r="FL20">
            <v>47573.890800000001</v>
          </cell>
          <cell r="FM20">
            <v>47573.890800000001</v>
          </cell>
          <cell r="FN20">
            <v>47573.890800000001</v>
          </cell>
          <cell r="FO20">
            <v>47573.890800000001</v>
          </cell>
          <cell r="FP20">
            <v>47573.890800000001</v>
          </cell>
          <cell r="FQ20">
            <v>53573.890800000001</v>
          </cell>
          <cell r="FR20">
            <v>47573.890800000001</v>
          </cell>
          <cell r="FS20">
            <v>47573.890800000001</v>
          </cell>
          <cell r="FT20">
            <v>47573.890800000001</v>
          </cell>
          <cell r="FU20">
            <v>49426.026337043477</v>
          </cell>
          <cell r="FV20">
            <v>52426.026337043477</v>
          </cell>
          <cell r="FW20">
            <v>49426.026337043477</v>
          </cell>
          <cell r="FX20">
            <v>49426.026337043477</v>
          </cell>
          <cell r="FY20">
            <v>49426.026337043477</v>
          </cell>
          <cell r="FZ20">
            <v>49426.026337043477</v>
          </cell>
          <cell r="GA20">
            <v>49426.026337043477</v>
          </cell>
          <cell r="GB20">
            <v>49426.026337043477</v>
          </cell>
          <cell r="GC20">
            <v>55426.026337043477</v>
          </cell>
          <cell r="GD20">
            <v>49426.026337043477</v>
          </cell>
          <cell r="GE20">
            <v>49426.026337043477</v>
          </cell>
          <cell r="GF20">
            <v>49767.649505542038</v>
          </cell>
          <cell r="GG20">
            <v>47246.970417772463</v>
          </cell>
          <cell r="GH20">
            <v>47246.970417772463</v>
          </cell>
          <cell r="GI20">
            <v>93586.970417772463</v>
          </cell>
          <cell r="GJ20">
            <v>47246.970417772463</v>
          </cell>
          <cell r="GK20">
            <v>47246.970417772463</v>
          </cell>
          <cell r="GL20">
            <v>42993.561790381158</v>
          </cell>
          <cell r="GM20">
            <v>39328.85620038116</v>
          </cell>
          <cell r="GN20">
            <v>34100.66617986116</v>
          </cell>
          <cell r="GO20">
            <v>23353.831137681162</v>
          </cell>
          <cell r="GP20">
            <v>23588.539833333332</v>
          </cell>
          <cell r="GQ20">
            <v>19426.039833333336</v>
          </cell>
          <cell r="GR20">
            <v>4583.5745000000006</v>
          </cell>
        </row>
        <row r="21">
          <cell r="BY21" t="str">
            <v>Grant Expense</v>
          </cell>
          <cell r="BZ21">
            <v>0</v>
          </cell>
          <cell r="CA21">
            <v>0</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v>0</v>
          </cell>
          <cell r="DI21">
            <v>0</v>
          </cell>
          <cell r="DJ21">
            <v>0</v>
          </cell>
          <cell r="DK21">
            <v>0</v>
          </cell>
          <cell r="DL21">
            <v>0</v>
          </cell>
          <cell r="DM21">
            <v>0</v>
          </cell>
          <cell r="DN21">
            <v>0</v>
          </cell>
          <cell r="DO21">
            <v>0</v>
          </cell>
          <cell r="DP21">
            <v>0</v>
          </cell>
          <cell r="DQ21">
            <v>0</v>
          </cell>
          <cell r="DR21">
            <v>0</v>
          </cell>
          <cell r="DS21">
            <v>0</v>
          </cell>
          <cell r="DT21">
            <v>0</v>
          </cell>
          <cell r="DU21">
            <v>0</v>
          </cell>
          <cell r="DV21">
            <v>0</v>
          </cell>
          <cell r="DW21">
            <v>0</v>
          </cell>
          <cell r="DX21">
            <v>0</v>
          </cell>
          <cell r="DY21">
            <v>0</v>
          </cell>
          <cell r="DZ21">
            <v>0</v>
          </cell>
          <cell r="EA21">
            <v>0</v>
          </cell>
          <cell r="EB21">
            <v>0</v>
          </cell>
          <cell r="EC21">
            <v>0</v>
          </cell>
          <cell r="ED21">
            <v>0</v>
          </cell>
          <cell r="EE21">
            <v>0</v>
          </cell>
          <cell r="EF21">
            <v>0</v>
          </cell>
          <cell r="EG21">
            <v>0</v>
          </cell>
          <cell r="EH21">
            <v>0</v>
          </cell>
          <cell r="EI21" t="str">
            <v>Grant Expense</v>
          </cell>
          <cell r="EJ21">
            <v>0</v>
          </cell>
          <cell r="EK21">
            <v>500000</v>
          </cell>
          <cell r="EL21">
            <v>0</v>
          </cell>
          <cell r="EM21">
            <v>375000</v>
          </cell>
          <cell r="EN21">
            <v>0</v>
          </cell>
          <cell r="EO21">
            <v>0</v>
          </cell>
          <cell r="EP21">
            <v>0</v>
          </cell>
          <cell r="EQ21">
            <v>0</v>
          </cell>
          <cell r="ER21">
            <v>270000</v>
          </cell>
          <cell r="ES21">
            <v>0</v>
          </cell>
          <cell r="ET21">
            <v>0</v>
          </cell>
          <cell r="EU21">
            <v>263263</v>
          </cell>
          <cell r="EV21">
            <v>250000</v>
          </cell>
          <cell r="EW21">
            <v>0</v>
          </cell>
          <cell r="EX21">
            <v>463262.99999999988</v>
          </cell>
          <cell r="EY21">
            <v>250000</v>
          </cell>
          <cell r="EZ21">
            <v>0</v>
          </cell>
          <cell r="FA21">
            <v>463262.99999999988</v>
          </cell>
          <cell r="FB21">
            <v>250000</v>
          </cell>
          <cell r="FC21">
            <v>567272.72727272718</v>
          </cell>
          <cell r="FD21">
            <v>463262.99999999988</v>
          </cell>
          <cell r="FE21">
            <v>250000</v>
          </cell>
          <cell r="FF21">
            <v>567272.72727272718</v>
          </cell>
          <cell r="FG21">
            <v>463262.99999999988</v>
          </cell>
          <cell r="FH21">
            <v>250000</v>
          </cell>
          <cell r="FI21">
            <v>567272.72727272718</v>
          </cell>
          <cell r="FJ21">
            <v>463262.99999999988</v>
          </cell>
          <cell r="FK21">
            <v>250000</v>
          </cell>
          <cell r="FL21">
            <v>567272.72727272718</v>
          </cell>
          <cell r="FM21">
            <v>463262.99999999988</v>
          </cell>
          <cell r="FN21">
            <v>250000</v>
          </cell>
          <cell r="FO21">
            <v>0</v>
          </cell>
          <cell r="FP21">
            <v>0</v>
          </cell>
          <cell r="FQ21">
            <v>0</v>
          </cell>
          <cell r="FR21">
            <v>0</v>
          </cell>
          <cell r="FS21">
            <v>0</v>
          </cell>
          <cell r="FT21">
            <v>0</v>
          </cell>
          <cell r="FU21">
            <v>0</v>
          </cell>
          <cell r="FV21">
            <v>0</v>
          </cell>
          <cell r="FW21">
            <v>0</v>
          </cell>
          <cell r="FX21">
            <v>0</v>
          </cell>
          <cell r="FY21">
            <v>0</v>
          </cell>
          <cell r="FZ21">
            <v>0</v>
          </cell>
          <cell r="GA21">
            <v>0</v>
          </cell>
          <cell r="GB21">
            <v>0</v>
          </cell>
          <cell r="GC21">
            <v>0</v>
          </cell>
          <cell r="GD21">
            <v>0</v>
          </cell>
          <cell r="GE21">
            <v>0</v>
          </cell>
          <cell r="GF21">
            <v>0</v>
          </cell>
          <cell r="GG21">
            <v>0</v>
          </cell>
          <cell r="GH21">
            <v>0</v>
          </cell>
          <cell r="GI21">
            <v>0</v>
          </cell>
          <cell r="GJ21">
            <v>0</v>
          </cell>
          <cell r="GK21">
            <v>0</v>
          </cell>
          <cell r="GL21">
            <v>0</v>
          </cell>
          <cell r="GM21">
            <v>0</v>
          </cell>
          <cell r="GN21">
            <v>0</v>
          </cell>
          <cell r="GO21">
            <v>0</v>
          </cell>
          <cell r="GP21">
            <v>0</v>
          </cell>
          <cell r="GQ21">
            <v>0</v>
          </cell>
          <cell r="GR21">
            <v>0</v>
          </cell>
        </row>
        <row r="22">
          <cell r="BY22" t="str">
            <v>Reimburseable Costs</v>
          </cell>
          <cell r="BZ22">
            <v>55346.92</v>
          </cell>
          <cell r="CA22">
            <v>31337.68</v>
          </cell>
          <cell r="CB22">
            <v>18025.829999999998</v>
          </cell>
          <cell r="CC22">
            <v>20415.950000000004</v>
          </cell>
          <cell r="CD22">
            <v>30849.439999999999</v>
          </cell>
          <cell r="CE22">
            <v>30093.52</v>
          </cell>
          <cell r="CF22">
            <v>32557.279999999995</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C22">
            <v>0</v>
          </cell>
          <cell r="ED22">
            <v>0</v>
          </cell>
          <cell r="EE22">
            <v>0</v>
          </cell>
          <cell r="EF22">
            <v>0</v>
          </cell>
          <cell r="EG22">
            <v>0</v>
          </cell>
          <cell r="EH22">
            <v>0</v>
          </cell>
          <cell r="EI22" t="str">
            <v>Reimburseable Costs</v>
          </cell>
          <cell r="EJ22">
            <v>54421.689291101058</v>
          </cell>
          <cell r="EK22">
            <v>29013.846153846127</v>
          </cell>
          <cell r="EL22">
            <v>26480</v>
          </cell>
          <cell r="EM22">
            <v>94400</v>
          </cell>
          <cell r="EN22">
            <v>13996.774193548386</v>
          </cell>
          <cell r="EO22">
            <v>44950</v>
          </cell>
          <cell r="EP22">
            <v>14350</v>
          </cell>
          <cell r="EQ22">
            <v>42850</v>
          </cell>
          <cell r="ER22">
            <v>32220</v>
          </cell>
          <cell r="ES22">
            <v>63150</v>
          </cell>
          <cell r="ET22">
            <v>11550</v>
          </cell>
          <cell r="EU22">
            <v>11256.521739130432</v>
          </cell>
          <cell r="EV22">
            <v>85317.561739130411</v>
          </cell>
          <cell r="EW22">
            <v>30356.521739130432</v>
          </cell>
          <cell r="EX22">
            <v>11256.521739130432</v>
          </cell>
          <cell r="EY22">
            <v>47417.561739130411</v>
          </cell>
          <cell r="EZ22">
            <v>30356.521739130432</v>
          </cell>
          <cell r="FA22">
            <v>10356.521739130432</v>
          </cell>
          <cell r="FB22">
            <v>48317.561739130411</v>
          </cell>
          <cell r="FC22">
            <v>30356.52173913049</v>
          </cell>
          <cell r="FD22">
            <v>55738.339920948609</v>
          </cell>
          <cell r="FE22">
            <v>47417.561739130411</v>
          </cell>
          <cell r="FF22">
            <v>31256.52173913049</v>
          </cell>
          <cell r="FG22">
            <v>55738.339920948609</v>
          </cell>
          <cell r="FH22">
            <v>106707.56173913041</v>
          </cell>
          <cell r="FI22">
            <v>30356.52173913049</v>
          </cell>
          <cell r="FJ22">
            <v>56638.339920948609</v>
          </cell>
          <cell r="FK22">
            <v>47417.561739130411</v>
          </cell>
          <cell r="FL22">
            <v>30356.52173913049</v>
          </cell>
          <cell r="FM22">
            <v>55738.339920948609</v>
          </cell>
          <cell r="FN22">
            <v>48317.561739130411</v>
          </cell>
          <cell r="FO22">
            <v>150078.74396135265</v>
          </cell>
          <cell r="FP22">
            <v>150078.74396135265</v>
          </cell>
          <cell r="FQ22">
            <v>150078.74396135265</v>
          </cell>
          <cell r="FR22">
            <v>150978.74396135265</v>
          </cell>
          <cell r="FS22">
            <v>150078.74396135265</v>
          </cell>
          <cell r="FT22">
            <v>215297.74396135268</v>
          </cell>
          <cell r="FU22">
            <v>150978.74396135265</v>
          </cell>
          <cell r="FV22">
            <v>150078.74396135265</v>
          </cell>
          <cell r="FW22">
            <v>150078.74396135265</v>
          </cell>
          <cell r="FX22">
            <v>150978.74396135265</v>
          </cell>
          <cell r="FY22">
            <v>150078.74396135265</v>
          </cell>
          <cell r="FZ22">
            <v>150078.74396135265</v>
          </cell>
          <cell r="GA22">
            <v>150978.74396135265</v>
          </cell>
          <cell r="GB22">
            <v>150078.74396135265</v>
          </cell>
          <cell r="GC22">
            <v>150978.74396135265</v>
          </cell>
          <cell r="GD22">
            <v>150078.74396135265</v>
          </cell>
          <cell r="GE22">
            <v>150978.74396135265</v>
          </cell>
          <cell r="GF22">
            <v>155917.20549981418</v>
          </cell>
          <cell r="GG22">
            <v>15467.628205128205</v>
          </cell>
          <cell r="GH22">
            <v>14567.628205128205</v>
          </cell>
          <cell r="GI22">
            <v>14567.628205128205</v>
          </cell>
          <cell r="GJ22">
            <v>15467.628205128205</v>
          </cell>
          <cell r="GK22">
            <v>14567.628205128205</v>
          </cell>
          <cell r="GL22">
            <v>14567.628205128205</v>
          </cell>
          <cell r="GM22">
            <v>15467.628205128205</v>
          </cell>
          <cell r="GN22">
            <v>14567.628205128205</v>
          </cell>
          <cell r="GO22">
            <v>14567.628205128205</v>
          </cell>
          <cell r="GP22">
            <v>14567.628205128205</v>
          </cell>
          <cell r="GQ22">
            <v>15467.628205128205</v>
          </cell>
          <cell r="GR22">
            <v>13467.628205128205</v>
          </cell>
        </row>
        <row r="23">
          <cell r="BY23" t="str">
            <v>Non-Reimburseables</v>
          </cell>
          <cell r="BZ23">
            <v>0</v>
          </cell>
          <cell r="CA23">
            <v>5126.4800000000005</v>
          </cell>
          <cell r="CB23">
            <v>105.56000000000017</v>
          </cell>
          <cell r="CC23">
            <v>534.20000000000005</v>
          </cell>
          <cell r="CD23">
            <v>2439.96</v>
          </cell>
          <cell r="CE23">
            <v>6078.15</v>
          </cell>
          <cell r="CF23">
            <v>13194.250000000002</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t="str">
            <v>Non-Reimburseables</v>
          </cell>
          <cell r="EJ23">
            <v>525</v>
          </cell>
          <cell r="EK23">
            <v>4225</v>
          </cell>
          <cell r="EL23">
            <v>525</v>
          </cell>
          <cell r="EM23">
            <v>2200</v>
          </cell>
          <cell r="EN23">
            <v>0</v>
          </cell>
          <cell r="EO23">
            <v>15680</v>
          </cell>
          <cell r="EP23">
            <v>6075</v>
          </cell>
          <cell r="EQ23">
            <v>18325</v>
          </cell>
          <cell r="ER23">
            <v>7813.854166666667</v>
          </cell>
          <cell r="ES23">
            <v>488.85416666666669</v>
          </cell>
          <cell r="ET23">
            <v>488.85416666666669</v>
          </cell>
          <cell r="EU23">
            <v>688.85416666666663</v>
          </cell>
          <cell r="EV23">
            <v>688.85416666666663</v>
          </cell>
          <cell r="EW23">
            <v>688.85416666666663</v>
          </cell>
          <cell r="EX23">
            <v>688.85416666666663</v>
          </cell>
          <cell r="EY23">
            <v>688.85416666666663</v>
          </cell>
          <cell r="EZ23">
            <v>688.85416666666663</v>
          </cell>
          <cell r="FA23">
            <v>688.85416666666663</v>
          </cell>
          <cell r="FB23">
            <v>688.85416666666663</v>
          </cell>
          <cell r="FC23">
            <v>688.85416666666663</v>
          </cell>
          <cell r="FD23">
            <v>688.85416666666663</v>
          </cell>
          <cell r="FE23">
            <v>688.85416666666663</v>
          </cell>
          <cell r="FF23">
            <v>688.85416666666663</v>
          </cell>
          <cell r="FG23">
            <v>688.85416666666663</v>
          </cell>
          <cell r="FH23">
            <v>3188.8541666666665</v>
          </cell>
          <cell r="FI23">
            <v>688.85416666666663</v>
          </cell>
          <cell r="FJ23">
            <v>688.85416666666663</v>
          </cell>
          <cell r="FK23">
            <v>688.85416666666663</v>
          </cell>
          <cell r="FL23">
            <v>688.85416666666663</v>
          </cell>
          <cell r="FM23">
            <v>688.85416666666663</v>
          </cell>
          <cell r="FN23">
            <v>688.85416666666663</v>
          </cell>
          <cell r="FO23">
            <v>688.85416666666663</v>
          </cell>
          <cell r="FP23">
            <v>688.85416666666663</v>
          </cell>
          <cell r="FQ23">
            <v>688.85416666666663</v>
          </cell>
          <cell r="FR23">
            <v>688.85416666666663</v>
          </cell>
          <cell r="FS23">
            <v>688.85416666666663</v>
          </cell>
          <cell r="FT23">
            <v>3188.8541666666665</v>
          </cell>
          <cell r="FU23">
            <v>688.85416666666663</v>
          </cell>
          <cell r="FV23">
            <v>688.85416666666663</v>
          </cell>
          <cell r="FW23">
            <v>688.85416666666663</v>
          </cell>
          <cell r="FX23">
            <v>688.85416666666663</v>
          </cell>
          <cell r="FY23">
            <v>688.85416666666663</v>
          </cell>
          <cell r="FZ23">
            <v>688.85416666666663</v>
          </cell>
          <cell r="GA23">
            <v>688.85416666666663</v>
          </cell>
          <cell r="GB23">
            <v>688.85416666666663</v>
          </cell>
          <cell r="GC23">
            <v>688.85416666666663</v>
          </cell>
          <cell r="GD23">
            <v>688.85416666666663</v>
          </cell>
          <cell r="GE23">
            <v>688.85416666666663</v>
          </cell>
          <cell r="GF23">
            <v>3188.8541666666665</v>
          </cell>
          <cell r="GG23">
            <v>688.91666666666663</v>
          </cell>
          <cell r="GH23">
            <v>688.91666666666663</v>
          </cell>
          <cell r="GI23">
            <v>688.91666666666663</v>
          </cell>
          <cell r="GJ23">
            <v>688.91666666666663</v>
          </cell>
          <cell r="GK23">
            <v>688.91666666666663</v>
          </cell>
          <cell r="GL23">
            <v>688.91666666666663</v>
          </cell>
          <cell r="GM23">
            <v>688.91666666666663</v>
          </cell>
          <cell r="GN23">
            <v>688.91666666666663</v>
          </cell>
          <cell r="GO23">
            <v>688.91666666666663</v>
          </cell>
          <cell r="GP23">
            <v>688.91666666666663</v>
          </cell>
          <cell r="GQ23">
            <v>688.91666666666663</v>
          </cell>
          <cell r="GR23">
            <v>3188.9166666666665</v>
          </cell>
        </row>
        <row r="27">
          <cell r="BY27">
            <v>0</v>
          </cell>
        </row>
        <row r="28">
          <cell r="BY28">
            <v>0</v>
          </cell>
        </row>
        <row r="29">
          <cell r="BY29" t="str">
            <v>Allocated Staff Expenses</v>
          </cell>
          <cell r="BZ29">
            <v>5833.24</v>
          </cell>
          <cell r="CA29">
            <v>3282.14</v>
          </cell>
          <cell r="CB29">
            <v>5974.8899999999994</v>
          </cell>
          <cell r="CC29">
            <v>0</v>
          </cell>
          <cell r="CD29">
            <v>0</v>
          </cell>
          <cell r="CE29">
            <v>0</v>
          </cell>
          <cell r="CF29">
            <v>0</v>
          </cell>
          <cell r="CG29">
            <v>0</v>
          </cell>
          <cell r="CH29" t="e">
            <v>#VALUE!</v>
          </cell>
          <cell r="CI29" t="e">
            <v>#VALUE!</v>
          </cell>
          <cell r="CJ29" t="e">
            <v>#VALUE!</v>
          </cell>
          <cell r="CK29" t="e">
            <v>#VALUE!</v>
          </cell>
          <cell r="CL29" t="e">
            <v>#VALUE!</v>
          </cell>
          <cell r="CM29" t="e">
            <v>#VALUE!</v>
          </cell>
          <cell r="CN29" t="e">
            <v>#VALUE!</v>
          </cell>
          <cell r="CO29" t="e">
            <v>#VALUE!</v>
          </cell>
          <cell r="CP29" t="e">
            <v>#VALUE!</v>
          </cell>
          <cell r="CQ29" t="e">
            <v>#VALUE!</v>
          </cell>
          <cell r="CR29" t="e">
            <v>#VALUE!</v>
          </cell>
          <cell r="CS29" t="e">
            <v>#VALUE!</v>
          </cell>
          <cell r="CT29" t="e">
            <v>#VALUE!</v>
          </cell>
          <cell r="CU29" t="e">
            <v>#VALUE!</v>
          </cell>
          <cell r="CV29" t="e">
            <v>#VALUE!</v>
          </cell>
          <cell r="CW29" t="e">
            <v>#VALUE!</v>
          </cell>
          <cell r="CX29" t="e">
            <v>#VALUE!</v>
          </cell>
          <cell r="CY29" t="e">
            <v>#VALUE!</v>
          </cell>
          <cell r="CZ29" t="e">
            <v>#VALUE!</v>
          </cell>
          <cell r="DA29" t="e">
            <v>#VALUE!</v>
          </cell>
          <cell r="DB29" t="e">
            <v>#VALUE!</v>
          </cell>
          <cell r="DC29" t="e">
            <v>#VALUE!</v>
          </cell>
          <cell r="DD29" t="e">
            <v>#VALUE!</v>
          </cell>
          <cell r="DE29" t="e">
            <v>#VALUE!</v>
          </cell>
          <cell r="DF29" t="e">
            <v>#VALUE!</v>
          </cell>
          <cell r="DG29" t="e">
            <v>#VALUE!</v>
          </cell>
          <cell r="DH29" t="e">
            <v>#VALUE!</v>
          </cell>
          <cell r="DI29" t="e">
            <v>#VALUE!</v>
          </cell>
          <cell r="DJ29" t="e">
            <v>#VALUE!</v>
          </cell>
          <cell r="DK29" t="e">
            <v>#VALUE!</v>
          </cell>
          <cell r="DL29" t="e">
            <v>#VALUE!</v>
          </cell>
          <cell r="DM29" t="e">
            <v>#VALUE!</v>
          </cell>
          <cell r="DN29" t="e">
            <v>#VALUE!</v>
          </cell>
          <cell r="DO29" t="e">
            <v>#VALUE!</v>
          </cell>
          <cell r="DP29" t="e">
            <v>#VALUE!</v>
          </cell>
          <cell r="DQ29" t="e">
            <v>#VALUE!</v>
          </cell>
          <cell r="DR29" t="e">
            <v>#VALUE!</v>
          </cell>
          <cell r="DS29" t="e">
            <v>#VALUE!</v>
          </cell>
          <cell r="DT29" t="e">
            <v>#VALUE!</v>
          </cell>
          <cell r="DU29" t="e">
            <v>#VALUE!</v>
          </cell>
          <cell r="DV29" t="e">
            <v>#VALUE!</v>
          </cell>
          <cell r="DW29">
            <v>0</v>
          </cell>
          <cell r="DX29">
            <v>0</v>
          </cell>
          <cell r="DY29">
            <v>0</v>
          </cell>
          <cell r="DZ29">
            <v>0</v>
          </cell>
          <cell r="EA29">
            <v>0</v>
          </cell>
          <cell r="EB29">
            <v>0</v>
          </cell>
          <cell r="EC29">
            <v>0</v>
          </cell>
          <cell r="ED29">
            <v>0</v>
          </cell>
          <cell r="EE29">
            <v>0</v>
          </cell>
          <cell r="EF29">
            <v>0</v>
          </cell>
          <cell r="EG29">
            <v>0</v>
          </cell>
          <cell r="EH29">
            <v>0</v>
          </cell>
          <cell r="EI29" t="str">
            <v>Allocated Staff Expenses</v>
          </cell>
          <cell r="EJ29">
            <v>2900</v>
          </cell>
          <cell r="EK29">
            <v>5525</v>
          </cell>
          <cell r="EL29">
            <v>8850</v>
          </cell>
          <cell r="EM29">
            <v>3375</v>
          </cell>
          <cell r="EN29">
            <v>8325</v>
          </cell>
          <cell r="EO29">
            <v>9890</v>
          </cell>
          <cell r="EP29">
            <v>23955</v>
          </cell>
          <cell r="EQ29">
            <v>17755</v>
          </cell>
          <cell r="ER29">
            <v>18447.55</v>
          </cell>
          <cell r="ES29">
            <v>2449.608695652174</v>
          </cell>
          <cell r="ET29">
            <v>2449.608695652174</v>
          </cell>
          <cell r="EU29">
            <v>2449.608695652174</v>
          </cell>
          <cell r="EV29">
            <v>2449.608695652174</v>
          </cell>
          <cell r="EW29">
            <v>2449.608695652174</v>
          </cell>
          <cell r="EX29">
            <v>2449.608695652174</v>
          </cell>
          <cell r="EY29">
            <v>2449.608695652174</v>
          </cell>
          <cell r="EZ29">
            <v>2449.608695652174</v>
          </cell>
          <cell r="FA29">
            <v>2449.608695652174</v>
          </cell>
          <cell r="FB29">
            <v>2449.608695652174</v>
          </cell>
          <cell r="FC29">
            <v>2449.608695652174</v>
          </cell>
          <cell r="FD29">
            <v>2449.608695652174</v>
          </cell>
          <cell r="FE29">
            <v>2449.608695652174</v>
          </cell>
          <cell r="FF29">
            <v>2449.608695652174</v>
          </cell>
          <cell r="FG29">
            <v>2449.608695652174</v>
          </cell>
          <cell r="FH29">
            <v>2449.608695652174</v>
          </cell>
          <cell r="FI29">
            <v>2449.608695652174</v>
          </cell>
          <cell r="FJ29">
            <v>2449.608695652174</v>
          </cell>
          <cell r="FK29">
            <v>2449.608695652174</v>
          </cell>
          <cell r="FL29">
            <v>2449.608695652174</v>
          </cell>
          <cell r="FM29">
            <v>2449.608695652174</v>
          </cell>
          <cell r="FN29">
            <v>2449.608695652174</v>
          </cell>
          <cell r="FO29">
            <v>2449.608695652174</v>
          </cell>
          <cell r="FP29">
            <v>2449.608695652174</v>
          </cell>
          <cell r="FQ29">
            <v>2449.608695652174</v>
          </cell>
          <cell r="FR29">
            <v>2449.608695652174</v>
          </cell>
          <cell r="FS29">
            <v>2449.608695652174</v>
          </cell>
          <cell r="FT29">
            <v>2449.608695652174</v>
          </cell>
          <cell r="FU29">
            <v>2449.608695652174</v>
          </cell>
          <cell r="FV29">
            <v>2449.608695652174</v>
          </cell>
          <cell r="FW29">
            <v>2449.608695652174</v>
          </cell>
          <cell r="FX29">
            <v>2449.608695652174</v>
          </cell>
          <cell r="FY29">
            <v>2449.608695652174</v>
          </cell>
          <cell r="FZ29">
            <v>2449.608695652174</v>
          </cell>
          <cell r="GA29">
            <v>2449.608695652174</v>
          </cell>
          <cell r="GB29">
            <v>2449.608695652174</v>
          </cell>
          <cell r="GC29">
            <v>2449.608695652174</v>
          </cell>
          <cell r="GD29">
            <v>2449.608695652174</v>
          </cell>
          <cell r="GE29">
            <v>2449.608695652174</v>
          </cell>
          <cell r="GF29">
            <v>4414.9202331137121</v>
          </cell>
          <cell r="GG29">
            <v>1965.3115374615384</v>
          </cell>
          <cell r="GH29">
            <v>1965.3115374615384</v>
          </cell>
          <cell r="GI29">
            <v>1965.3115374615384</v>
          </cell>
          <cell r="GJ29">
            <v>1965.3115374615384</v>
          </cell>
          <cell r="GK29">
            <v>1965.3115374615384</v>
          </cell>
          <cell r="GL29">
            <v>1965.3115374615384</v>
          </cell>
          <cell r="GM29">
            <v>1965.3115374615384</v>
          </cell>
          <cell r="GN29">
            <v>1965.3115374615384</v>
          </cell>
          <cell r="GO29">
            <v>1965.3115374615384</v>
          </cell>
          <cell r="GP29">
            <v>1965.3115374615384</v>
          </cell>
          <cell r="GQ29">
            <v>1965.3115374615384</v>
          </cell>
          <cell r="GR29">
            <v>1965.3115374615384</v>
          </cell>
        </row>
        <row r="30">
          <cell r="BY30">
            <v>0</v>
          </cell>
        </row>
        <row r="37">
          <cell r="BZ37" t="str">
            <v>Actual</v>
          </cell>
          <cell r="CA37" t="str">
            <v>Actual</v>
          </cell>
          <cell r="CB37" t="str">
            <v>Actual</v>
          </cell>
          <cell r="CC37" t="str">
            <v>Actual</v>
          </cell>
          <cell r="CD37" t="str">
            <v>Actual</v>
          </cell>
          <cell r="CE37" t="str">
            <v>Actual</v>
          </cell>
          <cell r="CF37" t="str">
            <v>Actual</v>
          </cell>
          <cell r="CG37" t="str">
            <v>Actual</v>
          </cell>
          <cell r="CH37" t="str">
            <v>Actual</v>
          </cell>
          <cell r="EJ37" t="str">
            <v>Forecast</v>
          </cell>
          <cell r="EK37" t="str">
            <v>Forecast</v>
          </cell>
          <cell r="EL37" t="str">
            <v>Forecast</v>
          </cell>
          <cell r="EM37" t="str">
            <v>Forecast</v>
          </cell>
          <cell r="EN37" t="str">
            <v>Forecast</v>
          </cell>
          <cell r="EO37" t="str">
            <v>Forecast</v>
          </cell>
          <cell r="EP37" t="str">
            <v>Forecast</v>
          </cell>
          <cell r="EQ37" t="str">
            <v>Forecast</v>
          </cell>
          <cell r="ER37" t="str">
            <v>Forecast</v>
          </cell>
        </row>
        <row r="39">
          <cell r="BY39">
            <v>0</v>
          </cell>
          <cell r="BZ39">
            <v>41518</v>
          </cell>
          <cell r="CA39">
            <v>41548</v>
          </cell>
          <cell r="CB39">
            <v>41579</v>
          </cell>
          <cell r="CC39">
            <v>41609</v>
          </cell>
          <cell r="CD39">
            <v>41640</v>
          </cell>
          <cell r="CE39">
            <v>41671</v>
          </cell>
          <cell r="CF39">
            <v>41699</v>
          </cell>
          <cell r="CG39">
            <v>41730</v>
          </cell>
          <cell r="CH39">
            <v>41768</v>
          </cell>
          <cell r="EJ39">
            <v>41518</v>
          </cell>
          <cell r="EK39">
            <v>41548</v>
          </cell>
          <cell r="EL39">
            <v>41579</v>
          </cell>
          <cell r="EM39">
            <v>41609</v>
          </cell>
          <cell r="EN39">
            <v>41640</v>
          </cell>
          <cell r="EO39">
            <v>41671</v>
          </cell>
          <cell r="EP39">
            <v>41699</v>
          </cell>
          <cell r="EQ39">
            <v>41730</v>
          </cell>
          <cell r="ER39">
            <v>41768</v>
          </cell>
        </row>
        <row r="40">
          <cell r="BY40">
            <v>0</v>
          </cell>
          <cell r="EI40">
            <v>0</v>
          </cell>
        </row>
        <row r="41">
          <cell r="BY41" t="str">
            <v>Personnel Fees</v>
          </cell>
          <cell r="BZ41">
            <v>7090</v>
          </cell>
          <cell r="CA41">
            <v>21077.5</v>
          </cell>
          <cell r="CB41">
            <v>32063.75</v>
          </cell>
          <cell r="CC41">
            <v>36006.25</v>
          </cell>
          <cell r="CD41">
            <v>25247.25</v>
          </cell>
          <cell r="CE41">
            <v>45683</v>
          </cell>
          <cell r="CF41">
            <v>33463.625</v>
          </cell>
          <cell r="CG41">
            <v>0</v>
          </cell>
          <cell r="CH41">
            <v>0</v>
          </cell>
          <cell r="EI41" t="str">
            <v>Personnel Fees</v>
          </cell>
          <cell r="EJ41">
            <v>6090</v>
          </cell>
          <cell r="EK41">
            <v>13615</v>
          </cell>
          <cell r="EL41">
            <v>27725</v>
          </cell>
          <cell r="EM41">
            <v>30320</v>
          </cell>
          <cell r="EN41">
            <v>23247.5</v>
          </cell>
          <cell r="EO41">
            <v>25320.5</v>
          </cell>
          <cell r="EP41">
            <v>50834.5</v>
          </cell>
          <cell r="EQ41">
            <v>0</v>
          </cell>
          <cell r="ER41">
            <v>0</v>
          </cell>
        </row>
        <row r="42">
          <cell r="BY42" t="str">
            <v>Milestones</v>
          </cell>
          <cell r="BZ42">
            <v>24766</v>
          </cell>
          <cell r="CA42">
            <v>-24766</v>
          </cell>
          <cell r="CB42">
            <v>0</v>
          </cell>
          <cell r="CC42">
            <v>0</v>
          </cell>
          <cell r="CD42">
            <v>0</v>
          </cell>
          <cell r="CE42">
            <v>0</v>
          </cell>
          <cell r="CF42">
            <v>0</v>
          </cell>
          <cell r="CG42">
            <v>0</v>
          </cell>
          <cell r="CH42">
            <v>0</v>
          </cell>
          <cell r="EI42" t="str">
            <v>Milestones</v>
          </cell>
          <cell r="EJ42">
            <v>24766</v>
          </cell>
          <cell r="EK42">
            <v>0</v>
          </cell>
          <cell r="EL42">
            <v>0</v>
          </cell>
          <cell r="EM42">
            <v>0</v>
          </cell>
          <cell r="EN42">
            <v>0</v>
          </cell>
          <cell r="EO42">
            <v>0</v>
          </cell>
          <cell r="EP42">
            <v>0</v>
          </cell>
          <cell r="EQ42">
            <v>0</v>
          </cell>
          <cell r="ER42">
            <v>157766</v>
          </cell>
        </row>
        <row r="43">
          <cell r="BY43" t="str">
            <v>Grants</v>
          </cell>
          <cell r="BZ43">
            <v>0</v>
          </cell>
          <cell r="CA43">
            <v>0</v>
          </cell>
          <cell r="CB43">
            <v>0</v>
          </cell>
          <cell r="CC43">
            <v>0</v>
          </cell>
          <cell r="CD43">
            <v>0</v>
          </cell>
          <cell r="CE43">
            <v>0</v>
          </cell>
          <cell r="CF43">
            <v>0</v>
          </cell>
          <cell r="CG43">
            <v>0</v>
          </cell>
          <cell r="CH43">
            <v>0</v>
          </cell>
          <cell r="EI43" t="str">
            <v>Grants</v>
          </cell>
          <cell r="EJ43">
            <v>0</v>
          </cell>
          <cell r="EK43">
            <v>500000</v>
          </cell>
          <cell r="EL43">
            <v>0</v>
          </cell>
          <cell r="EM43">
            <v>375000</v>
          </cell>
          <cell r="EN43">
            <v>0</v>
          </cell>
          <cell r="EO43">
            <v>0</v>
          </cell>
          <cell r="EP43">
            <v>0</v>
          </cell>
          <cell r="EQ43">
            <v>0</v>
          </cell>
          <cell r="ER43">
            <v>0</v>
          </cell>
        </row>
        <row r="44">
          <cell r="BY44" t="str">
            <v>Reimburseables</v>
          </cell>
          <cell r="BZ44">
            <v>55346.92</v>
          </cell>
          <cell r="CA44">
            <v>31337.68</v>
          </cell>
          <cell r="CB44">
            <v>18025.829999999998</v>
          </cell>
          <cell r="CC44">
            <v>20415.950000000004</v>
          </cell>
          <cell r="CD44">
            <v>30849.439999999999</v>
          </cell>
          <cell r="CE44">
            <v>33125.25</v>
          </cell>
          <cell r="CF44">
            <v>32557.279999999995</v>
          </cell>
          <cell r="CG44">
            <v>0</v>
          </cell>
          <cell r="CH44">
            <v>0</v>
          </cell>
          <cell r="EI44" t="str">
            <v>Reimburseables</v>
          </cell>
          <cell r="EJ44">
            <v>54421.689291101058</v>
          </cell>
          <cell r="EK44">
            <v>29013.846153846127</v>
          </cell>
          <cell r="EL44">
            <v>28230</v>
          </cell>
          <cell r="EM44">
            <v>104900</v>
          </cell>
          <cell r="EN44">
            <v>13996.774193548386</v>
          </cell>
          <cell r="EO44">
            <v>49325</v>
          </cell>
          <cell r="EP44">
            <v>15050</v>
          </cell>
          <cell r="EQ44">
            <v>0</v>
          </cell>
          <cell r="ER44">
            <v>0</v>
          </cell>
        </row>
        <row r="45">
          <cell r="BY45">
            <v>0</v>
          </cell>
          <cell r="EI45">
            <v>0</v>
          </cell>
        </row>
        <row r="46">
          <cell r="BY46">
            <v>0</v>
          </cell>
          <cell r="EI46">
            <v>0</v>
          </cell>
        </row>
        <row r="47">
          <cell r="BY47">
            <v>0</v>
          </cell>
          <cell r="EI47">
            <v>0</v>
          </cell>
        </row>
        <row r="48">
          <cell r="BY48">
            <v>0</v>
          </cell>
          <cell r="EI48">
            <v>0</v>
          </cell>
        </row>
        <row r="49">
          <cell r="BY49">
            <v>0</v>
          </cell>
          <cell r="EI49">
            <v>0</v>
          </cell>
        </row>
        <row r="50">
          <cell r="BY50" t="str">
            <v>Personnel Expenses</v>
          </cell>
          <cell r="BZ50">
            <v>0</v>
          </cell>
          <cell r="CA50">
            <v>2394.61</v>
          </cell>
          <cell r="CB50">
            <v>38036.83</v>
          </cell>
          <cell r="CC50">
            <v>14728.45</v>
          </cell>
          <cell r="CD50">
            <v>30011.33</v>
          </cell>
          <cell r="CE50">
            <v>68710.709999999992</v>
          </cell>
          <cell r="CF50">
            <v>10652.470000000001</v>
          </cell>
          <cell r="CG50">
            <v>0</v>
          </cell>
          <cell r="CH50">
            <v>0</v>
          </cell>
          <cell r="EI50" t="str">
            <v>Personnel Expenses</v>
          </cell>
          <cell r="EJ50">
            <v>4137.6000000000004</v>
          </cell>
          <cell r="EK50">
            <v>10845.6</v>
          </cell>
          <cell r="EL50">
            <v>25733.199999999997</v>
          </cell>
          <cell r="EM50">
            <v>42469</v>
          </cell>
          <cell r="EN50">
            <v>19169.599999999999</v>
          </cell>
          <cell r="EO50">
            <v>26348</v>
          </cell>
          <cell r="EP50">
            <v>88425.453375099998</v>
          </cell>
          <cell r="EQ50">
            <v>57798.688100240004</v>
          </cell>
          <cell r="ER50">
            <v>15507.8</v>
          </cell>
        </row>
        <row r="51">
          <cell r="BY51" t="str">
            <v>Grant Expense</v>
          </cell>
          <cell r="BZ51">
            <v>0</v>
          </cell>
          <cell r="CA51">
            <v>0</v>
          </cell>
          <cell r="CB51">
            <v>0</v>
          </cell>
          <cell r="CC51">
            <v>0</v>
          </cell>
          <cell r="CD51">
            <v>0</v>
          </cell>
          <cell r="CE51">
            <v>0</v>
          </cell>
          <cell r="CF51">
            <v>0</v>
          </cell>
          <cell r="CG51">
            <v>0</v>
          </cell>
          <cell r="CH51">
            <v>0</v>
          </cell>
          <cell r="EI51" t="str">
            <v>Grant Expense</v>
          </cell>
          <cell r="EJ51">
            <v>0</v>
          </cell>
          <cell r="EK51">
            <v>500000</v>
          </cell>
          <cell r="EL51">
            <v>0</v>
          </cell>
          <cell r="EM51">
            <v>375000</v>
          </cell>
          <cell r="EN51">
            <v>0</v>
          </cell>
          <cell r="EO51">
            <v>0</v>
          </cell>
          <cell r="EP51">
            <v>0</v>
          </cell>
          <cell r="EQ51">
            <v>0</v>
          </cell>
          <cell r="ER51">
            <v>0</v>
          </cell>
        </row>
        <row r="52">
          <cell r="BY52" t="str">
            <v>Reimburseable Costs</v>
          </cell>
          <cell r="BZ52">
            <v>55346.92</v>
          </cell>
          <cell r="CA52">
            <v>31337.68</v>
          </cell>
          <cell r="CB52">
            <v>18025.829999999998</v>
          </cell>
          <cell r="CC52">
            <v>20415.950000000004</v>
          </cell>
          <cell r="CD52">
            <v>30849.439999999999</v>
          </cell>
          <cell r="CE52">
            <v>30093.52</v>
          </cell>
          <cell r="CF52">
            <v>32557.279999999995</v>
          </cell>
          <cell r="CG52">
            <v>0</v>
          </cell>
          <cell r="CH52">
            <v>0</v>
          </cell>
          <cell r="EI52" t="str">
            <v>Reimburseable Costs</v>
          </cell>
          <cell r="EJ52">
            <v>54421.689291101058</v>
          </cell>
          <cell r="EK52">
            <v>29013.846153846127</v>
          </cell>
          <cell r="EL52">
            <v>26480</v>
          </cell>
          <cell r="EM52">
            <v>94400</v>
          </cell>
          <cell r="EN52">
            <v>13996.774193548386</v>
          </cell>
          <cell r="EO52">
            <v>44950</v>
          </cell>
          <cell r="EP52">
            <v>14350</v>
          </cell>
          <cell r="EQ52">
            <v>42850</v>
          </cell>
          <cell r="ER52">
            <v>2720</v>
          </cell>
        </row>
        <row r="53">
          <cell r="BY53" t="str">
            <v>Non-Reimburseables</v>
          </cell>
          <cell r="BZ53">
            <v>0</v>
          </cell>
          <cell r="CA53">
            <v>5126.4800000000005</v>
          </cell>
          <cell r="CB53">
            <v>105.56000000000017</v>
          </cell>
          <cell r="CC53">
            <v>534.20000000000005</v>
          </cell>
          <cell r="CD53">
            <v>2439.96</v>
          </cell>
          <cell r="CE53">
            <v>6078.15</v>
          </cell>
          <cell r="CF53">
            <v>13194.250000000002</v>
          </cell>
          <cell r="CG53">
            <v>0</v>
          </cell>
          <cell r="CH53">
            <v>0</v>
          </cell>
          <cell r="EI53" t="str">
            <v>Non-Reimburseables</v>
          </cell>
          <cell r="EJ53">
            <v>525</v>
          </cell>
          <cell r="EK53">
            <v>4225</v>
          </cell>
          <cell r="EL53">
            <v>525</v>
          </cell>
          <cell r="EM53">
            <v>2200</v>
          </cell>
          <cell r="EN53">
            <v>0</v>
          </cell>
          <cell r="EO53">
            <v>15680</v>
          </cell>
          <cell r="EP53">
            <v>6075</v>
          </cell>
          <cell r="EQ53">
            <v>18325</v>
          </cell>
          <cell r="ER53">
            <v>7325</v>
          </cell>
        </row>
        <row r="54">
          <cell r="BY54">
            <v>0</v>
          </cell>
          <cell r="EI54">
            <v>0</v>
          </cell>
        </row>
        <row r="55">
          <cell r="BY55">
            <v>0</v>
          </cell>
          <cell r="EI55">
            <v>0</v>
          </cell>
        </row>
        <row r="56">
          <cell r="BY56">
            <v>0</v>
          </cell>
          <cell r="EI56">
            <v>0</v>
          </cell>
        </row>
        <row r="57">
          <cell r="BY57">
            <v>0</v>
          </cell>
          <cell r="EI57">
            <v>0</v>
          </cell>
        </row>
        <row r="58">
          <cell r="BY58">
            <v>0</v>
          </cell>
          <cell r="EI58">
            <v>0</v>
          </cell>
        </row>
        <row r="59">
          <cell r="BY59" t="str">
            <v>Allocated Staff Expenses</v>
          </cell>
          <cell r="BZ59">
            <v>5833.24</v>
          </cell>
          <cell r="CA59">
            <v>3282.14</v>
          </cell>
          <cell r="CB59">
            <v>5974.8899999999994</v>
          </cell>
          <cell r="CC59">
            <v>0</v>
          </cell>
          <cell r="CD59">
            <v>0</v>
          </cell>
          <cell r="CE59">
            <v>0</v>
          </cell>
          <cell r="CF59">
            <v>0</v>
          </cell>
          <cell r="CG59">
            <v>0</v>
          </cell>
          <cell r="CH59">
            <v>0</v>
          </cell>
          <cell r="EI59" t="str">
            <v>Allocated Staff Expenses</v>
          </cell>
          <cell r="EJ59">
            <v>2900</v>
          </cell>
          <cell r="EK59">
            <v>5525</v>
          </cell>
          <cell r="EL59">
            <v>8850</v>
          </cell>
          <cell r="EM59">
            <v>3375</v>
          </cell>
          <cell r="EN59">
            <v>8325</v>
          </cell>
          <cell r="EO59">
            <v>9890</v>
          </cell>
          <cell r="EP59">
            <v>23955</v>
          </cell>
          <cell r="EQ59">
            <v>17755</v>
          </cell>
          <cell r="ER59">
            <v>8575</v>
          </cell>
        </row>
        <row r="60">
          <cell r="BY60">
            <v>0</v>
          </cell>
          <cell r="EI60">
            <v>0</v>
          </cell>
        </row>
        <row r="63">
          <cell r="CH63" t="str">
            <v>Actual</v>
          </cell>
          <cell r="CI63" t="str">
            <v>Actual</v>
          </cell>
          <cell r="CJ63" t="str">
            <v>Actual</v>
          </cell>
          <cell r="CK63" t="str">
            <v>Actual</v>
          </cell>
          <cell r="CL63" t="str">
            <v>Actual</v>
          </cell>
          <cell r="CM63" t="str">
            <v>Actual</v>
          </cell>
          <cell r="CN63" t="str">
            <v>Actual</v>
          </cell>
          <cell r="CO63" t="str">
            <v>Actual</v>
          </cell>
          <cell r="CP63" t="str">
            <v>Actual</v>
          </cell>
          <cell r="CQ63" t="str">
            <v>Actual</v>
          </cell>
          <cell r="CR63" t="str">
            <v>Actual</v>
          </cell>
          <cell r="CS63" t="str">
            <v>Actual</v>
          </cell>
          <cell r="CT63" t="str">
            <v>Actual</v>
          </cell>
          <cell r="CU63" t="str">
            <v>Actual</v>
          </cell>
          <cell r="CV63" t="str">
            <v>Actual</v>
          </cell>
          <cell r="CW63" t="str">
            <v>Actual</v>
          </cell>
          <cell r="CX63" t="str">
            <v>Actual</v>
          </cell>
          <cell r="CY63" t="str">
            <v>Actual</v>
          </cell>
          <cell r="CZ63" t="str">
            <v>Actual</v>
          </cell>
          <cell r="DA63" t="str">
            <v>Actual</v>
          </cell>
          <cell r="DB63" t="str">
            <v>Actual</v>
          </cell>
          <cell r="DC63" t="str">
            <v>Actual</v>
          </cell>
          <cell r="DD63" t="str">
            <v>Actual</v>
          </cell>
          <cell r="DE63" t="str">
            <v>Actual</v>
          </cell>
          <cell r="DF63" t="str">
            <v>Actual</v>
          </cell>
          <cell r="DG63" t="str">
            <v>Actual</v>
          </cell>
          <cell r="DH63" t="str">
            <v>Actual</v>
          </cell>
          <cell r="DI63" t="str">
            <v>Actual</v>
          </cell>
          <cell r="DJ63" t="str">
            <v>Actual</v>
          </cell>
          <cell r="DK63" t="str">
            <v>Actual</v>
          </cell>
          <cell r="DL63" t="str">
            <v>Actual</v>
          </cell>
          <cell r="DM63" t="str">
            <v>Actual</v>
          </cell>
          <cell r="DN63" t="str">
            <v>Actual</v>
          </cell>
          <cell r="DO63" t="str">
            <v>Actual</v>
          </cell>
          <cell r="DP63" t="str">
            <v>Actual</v>
          </cell>
          <cell r="DQ63" t="str">
            <v>Actual</v>
          </cell>
          <cell r="DR63" t="str">
            <v>Actual</v>
          </cell>
          <cell r="DS63" t="str">
            <v>Actual</v>
          </cell>
          <cell r="DT63" t="str">
            <v>Actual</v>
          </cell>
          <cell r="DU63" t="str">
            <v>Actual</v>
          </cell>
          <cell r="DV63" t="str">
            <v>Actual</v>
          </cell>
          <cell r="ER63" t="str">
            <v>Forecast</v>
          </cell>
          <cell r="ES63" t="str">
            <v>Forecast</v>
          </cell>
          <cell r="ET63" t="str">
            <v>Forecast</v>
          </cell>
          <cell r="EU63" t="str">
            <v>Forecast</v>
          </cell>
          <cell r="EV63" t="str">
            <v>Forecast</v>
          </cell>
          <cell r="EW63" t="str">
            <v>Forecast</v>
          </cell>
          <cell r="EX63" t="str">
            <v>Forecast</v>
          </cell>
          <cell r="EY63" t="str">
            <v>Forecast</v>
          </cell>
          <cell r="EZ63" t="str">
            <v>Forecast</v>
          </cell>
          <cell r="FA63" t="str">
            <v>Forecast</v>
          </cell>
          <cell r="FB63" t="str">
            <v>Forecast</v>
          </cell>
          <cell r="FC63" t="str">
            <v>Forecast</v>
          </cell>
          <cell r="FD63" t="str">
            <v>Forecast</v>
          </cell>
          <cell r="FE63" t="str">
            <v>Forecast</v>
          </cell>
          <cell r="FF63" t="str">
            <v>Forecast</v>
          </cell>
          <cell r="FG63" t="str">
            <v>Forecast</v>
          </cell>
          <cell r="FH63" t="str">
            <v>Forecast</v>
          </cell>
          <cell r="FI63" t="str">
            <v>Forecast</v>
          </cell>
          <cell r="FJ63" t="str">
            <v>Forecast</v>
          </cell>
          <cell r="FK63" t="str">
            <v>Forecast</v>
          </cell>
          <cell r="FL63" t="str">
            <v>Forecast</v>
          </cell>
          <cell r="FM63" t="str">
            <v>Forecast</v>
          </cell>
          <cell r="FN63" t="str">
            <v>Forecast</v>
          </cell>
          <cell r="FO63" t="str">
            <v>Forecast</v>
          </cell>
          <cell r="FP63" t="str">
            <v>Forecast</v>
          </cell>
          <cell r="FQ63" t="str">
            <v>Forecast</v>
          </cell>
          <cell r="FR63" t="str">
            <v>Forecast</v>
          </cell>
          <cell r="FS63" t="str">
            <v>Forecast</v>
          </cell>
          <cell r="FT63" t="str">
            <v>Forecast</v>
          </cell>
          <cell r="FU63" t="str">
            <v>Forecast</v>
          </cell>
          <cell r="FV63" t="str">
            <v>Forecast</v>
          </cell>
          <cell r="FW63" t="str">
            <v>Forecast</v>
          </cell>
          <cell r="FX63" t="str">
            <v>Forecast</v>
          </cell>
          <cell r="FY63" t="str">
            <v>Forecast</v>
          </cell>
          <cell r="FZ63" t="str">
            <v>Forecast</v>
          </cell>
          <cell r="GA63" t="str">
            <v>Forecast</v>
          </cell>
          <cell r="GB63" t="str">
            <v>Forecast</v>
          </cell>
          <cell r="GC63" t="str">
            <v>Forecast</v>
          </cell>
          <cell r="GD63" t="str">
            <v>Forecast</v>
          </cell>
          <cell r="GE63" t="str">
            <v>Forecast</v>
          </cell>
          <cell r="GF63" t="str">
            <v>Forecast</v>
          </cell>
        </row>
        <row r="65">
          <cell r="CH65">
            <v>41769</v>
          </cell>
          <cell r="CI65">
            <v>41791</v>
          </cell>
          <cell r="CJ65">
            <v>41821</v>
          </cell>
          <cell r="CK65">
            <v>41852</v>
          </cell>
          <cell r="CL65">
            <v>41883</v>
          </cell>
          <cell r="CM65">
            <v>41913</v>
          </cell>
          <cell r="CN65">
            <v>41944</v>
          </cell>
          <cell r="CO65">
            <v>41974</v>
          </cell>
          <cell r="CP65">
            <v>42005</v>
          </cell>
          <cell r="CQ65">
            <v>42036</v>
          </cell>
          <cell r="CR65">
            <v>42064</v>
          </cell>
          <cell r="CS65">
            <v>42095</v>
          </cell>
          <cell r="CT65">
            <v>42125</v>
          </cell>
          <cell r="CU65">
            <v>42156</v>
          </cell>
          <cell r="CV65">
            <v>42186</v>
          </cell>
          <cell r="CW65">
            <v>42217</v>
          </cell>
          <cell r="CX65">
            <v>42248</v>
          </cell>
          <cell r="CY65">
            <v>42278</v>
          </cell>
          <cell r="CZ65">
            <v>42309</v>
          </cell>
          <cell r="DA65">
            <v>42339</v>
          </cell>
          <cell r="DB65">
            <v>42370</v>
          </cell>
          <cell r="DC65">
            <v>42401</v>
          </cell>
          <cell r="DD65">
            <v>42430</v>
          </cell>
          <cell r="DE65">
            <v>42461</v>
          </cell>
          <cell r="DF65">
            <v>42491</v>
          </cell>
          <cell r="DG65">
            <v>42522</v>
          </cell>
          <cell r="DH65">
            <v>42552</v>
          </cell>
          <cell r="DI65">
            <v>42583</v>
          </cell>
          <cell r="DJ65">
            <v>42614</v>
          </cell>
          <cell r="DK65">
            <v>42644</v>
          </cell>
          <cell r="DL65">
            <v>42675</v>
          </cell>
          <cell r="DM65">
            <v>42705</v>
          </cell>
          <cell r="DN65">
            <v>42736</v>
          </cell>
          <cell r="DO65">
            <v>42767</v>
          </cell>
          <cell r="DP65">
            <v>42795</v>
          </cell>
          <cell r="DQ65">
            <v>42826</v>
          </cell>
          <cell r="DR65">
            <v>42856</v>
          </cell>
          <cell r="DS65">
            <v>42887</v>
          </cell>
          <cell r="DT65">
            <v>42917</v>
          </cell>
          <cell r="DU65">
            <v>42948</v>
          </cell>
          <cell r="DV65">
            <v>42979</v>
          </cell>
          <cell r="ER65">
            <v>41769</v>
          </cell>
          <cell r="ES65">
            <v>41791</v>
          </cell>
          <cell r="ET65">
            <v>41821</v>
          </cell>
          <cell r="EU65">
            <v>41852</v>
          </cell>
          <cell r="EV65">
            <v>41883</v>
          </cell>
          <cell r="EW65">
            <v>41913</v>
          </cell>
          <cell r="EX65">
            <v>41944</v>
          </cell>
          <cell r="EY65">
            <v>41974</v>
          </cell>
          <cell r="EZ65">
            <v>42005</v>
          </cell>
          <cell r="FA65">
            <v>42036</v>
          </cell>
          <cell r="FB65">
            <v>42064</v>
          </cell>
          <cell r="FC65">
            <v>42095</v>
          </cell>
          <cell r="FD65">
            <v>42125</v>
          </cell>
          <cell r="FE65">
            <v>42156</v>
          </cell>
          <cell r="FF65">
            <v>42186</v>
          </cell>
          <cell r="FG65">
            <v>42217</v>
          </cell>
          <cell r="FH65">
            <v>42248</v>
          </cell>
          <cell r="FI65">
            <v>42278</v>
          </cell>
          <cell r="FJ65">
            <v>42309</v>
          </cell>
          <cell r="FK65">
            <v>42339</v>
          </cell>
          <cell r="FL65">
            <v>42370</v>
          </cell>
          <cell r="FM65">
            <v>42401</v>
          </cell>
          <cell r="FN65">
            <v>42430</v>
          </cell>
          <cell r="FO65">
            <v>42461</v>
          </cell>
          <cell r="FP65">
            <v>42491</v>
          </cell>
          <cell r="FQ65">
            <v>42522</v>
          </cell>
          <cell r="FR65">
            <v>42552</v>
          </cell>
          <cell r="FS65">
            <v>42583</v>
          </cell>
          <cell r="FT65">
            <v>42614</v>
          </cell>
          <cell r="FU65">
            <v>42644</v>
          </cell>
          <cell r="FV65">
            <v>42675</v>
          </cell>
          <cell r="FW65">
            <v>42705</v>
          </cell>
          <cell r="FX65">
            <v>42736</v>
          </cell>
          <cell r="FY65">
            <v>42767</v>
          </cell>
          <cell r="FZ65">
            <v>42795</v>
          </cell>
          <cell r="GA65">
            <v>42826</v>
          </cell>
          <cell r="GB65">
            <v>42856</v>
          </cell>
          <cell r="GC65">
            <v>42887</v>
          </cell>
          <cell r="GD65">
            <v>42917</v>
          </cell>
          <cell r="GE65">
            <v>42948</v>
          </cell>
          <cell r="GF65">
            <v>42979</v>
          </cell>
        </row>
        <row r="67">
          <cell r="CG67" t="str">
            <v>Personnel Fees</v>
          </cell>
          <cell r="CH67">
            <v>0</v>
          </cell>
          <cell r="CI67">
            <v>0</v>
          </cell>
          <cell r="CJ67">
            <v>0</v>
          </cell>
          <cell r="CK67">
            <v>0</v>
          </cell>
          <cell r="CL67">
            <v>0</v>
          </cell>
          <cell r="CM67">
            <v>0</v>
          </cell>
          <cell r="CN67">
            <v>0</v>
          </cell>
          <cell r="CO67">
            <v>0</v>
          </cell>
          <cell r="CP67">
            <v>0</v>
          </cell>
          <cell r="CQ67">
            <v>0</v>
          </cell>
          <cell r="CR67">
            <v>0</v>
          </cell>
          <cell r="CS67">
            <v>0</v>
          </cell>
          <cell r="CT67">
            <v>0</v>
          </cell>
          <cell r="CU67">
            <v>0</v>
          </cell>
          <cell r="CV67">
            <v>0</v>
          </cell>
          <cell r="CW67">
            <v>0</v>
          </cell>
          <cell r="CX67">
            <v>0</v>
          </cell>
          <cell r="CY67">
            <v>0</v>
          </cell>
          <cell r="CZ67">
            <v>0</v>
          </cell>
          <cell r="DA67">
            <v>0</v>
          </cell>
          <cell r="DB67">
            <v>0</v>
          </cell>
          <cell r="DC67">
            <v>0</v>
          </cell>
          <cell r="DD67">
            <v>0</v>
          </cell>
          <cell r="DE67">
            <v>0</v>
          </cell>
          <cell r="DF67">
            <v>0</v>
          </cell>
          <cell r="DG67">
            <v>0</v>
          </cell>
          <cell r="DH67">
            <v>0</v>
          </cell>
          <cell r="DI67">
            <v>0</v>
          </cell>
          <cell r="DJ67">
            <v>0</v>
          </cell>
          <cell r="DK67">
            <v>0</v>
          </cell>
          <cell r="DL67">
            <v>0</v>
          </cell>
          <cell r="DM67">
            <v>0</v>
          </cell>
          <cell r="DN67">
            <v>0</v>
          </cell>
          <cell r="DO67">
            <v>0</v>
          </cell>
          <cell r="DP67">
            <v>0</v>
          </cell>
          <cell r="DQ67">
            <v>0</v>
          </cell>
          <cell r="DR67">
            <v>0</v>
          </cell>
          <cell r="DS67">
            <v>0</v>
          </cell>
          <cell r="DT67">
            <v>0</v>
          </cell>
          <cell r="DU67">
            <v>0</v>
          </cell>
          <cell r="DV67">
            <v>0</v>
          </cell>
          <cell r="EQ67" t="str">
            <v>Personnel Fees</v>
          </cell>
          <cell r="ER67">
            <v>35301.5</v>
          </cell>
          <cell r="ES67">
            <v>30283</v>
          </cell>
          <cell r="ET67">
            <v>34324.369565217392</v>
          </cell>
          <cell r="EU67">
            <v>33334.369565217392</v>
          </cell>
          <cell r="EV67">
            <v>34324.369565217392</v>
          </cell>
          <cell r="EW67">
            <v>33334.369565217392</v>
          </cell>
          <cell r="EX67">
            <v>34324.369565217392</v>
          </cell>
          <cell r="EY67">
            <v>33334.369565217392</v>
          </cell>
          <cell r="EZ67">
            <v>34324.369565217392</v>
          </cell>
          <cell r="FA67">
            <v>33334.369565217392</v>
          </cell>
          <cell r="FB67">
            <v>33334.369565217392</v>
          </cell>
          <cell r="FC67">
            <v>33334.369565217392</v>
          </cell>
          <cell r="FD67">
            <v>33334.369565217392</v>
          </cell>
          <cell r="FE67">
            <v>36634.369565217392</v>
          </cell>
          <cell r="FF67">
            <v>33334.369565217392</v>
          </cell>
          <cell r="FG67">
            <v>33334.369565217392</v>
          </cell>
          <cell r="FH67">
            <v>33334.369565217392</v>
          </cell>
          <cell r="FI67">
            <v>33334.369565217392</v>
          </cell>
          <cell r="FJ67">
            <v>33334.369565217392</v>
          </cell>
          <cell r="FK67">
            <v>33334.369565217392</v>
          </cell>
          <cell r="FL67">
            <v>33334.369565217392</v>
          </cell>
          <cell r="FM67">
            <v>33334.369565217392</v>
          </cell>
          <cell r="FN67">
            <v>33334.369565217392</v>
          </cell>
          <cell r="FO67">
            <v>33334.369565217392</v>
          </cell>
          <cell r="FP67">
            <v>33334.369565217392</v>
          </cell>
          <cell r="FQ67">
            <v>36634.369565217392</v>
          </cell>
          <cell r="FR67">
            <v>33334.369565217392</v>
          </cell>
          <cell r="FS67">
            <v>33334.369565217392</v>
          </cell>
          <cell r="FT67">
            <v>33334.369565217392</v>
          </cell>
          <cell r="FU67">
            <v>33334.369565217392</v>
          </cell>
          <cell r="FV67">
            <v>34984.369565217392</v>
          </cell>
          <cell r="FW67">
            <v>33334.369565217392</v>
          </cell>
          <cell r="FX67">
            <v>33334.369565217392</v>
          </cell>
          <cell r="FY67">
            <v>33334.369565217392</v>
          </cell>
          <cell r="FZ67">
            <v>33334.369565217392</v>
          </cell>
          <cell r="GA67">
            <v>33334.369565217392</v>
          </cell>
          <cell r="GB67">
            <v>33334.369565217392</v>
          </cell>
          <cell r="GC67">
            <v>36634.369565217392</v>
          </cell>
          <cell r="GD67">
            <v>33334.369565217392</v>
          </cell>
          <cell r="GE67">
            <v>33334.369565217392</v>
          </cell>
          <cell r="GF67">
            <v>11599.369565217392</v>
          </cell>
        </row>
        <row r="68">
          <cell r="CG68" t="str">
            <v>Milestones</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B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EQ68" t="str">
            <v>Milestones</v>
          </cell>
          <cell r="ER68">
            <v>0</v>
          </cell>
          <cell r="ES68">
            <v>165000</v>
          </cell>
          <cell r="ET68">
            <v>0</v>
          </cell>
          <cell r="EU68">
            <v>0</v>
          </cell>
          <cell r="EV68">
            <v>187500</v>
          </cell>
          <cell r="EW68">
            <v>0</v>
          </cell>
          <cell r="EX68">
            <v>0</v>
          </cell>
          <cell r="EY68">
            <v>32500</v>
          </cell>
          <cell r="EZ68">
            <v>0</v>
          </cell>
          <cell r="FA68">
            <v>0</v>
          </cell>
          <cell r="FB68">
            <v>32500</v>
          </cell>
          <cell r="FC68">
            <v>0</v>
          </cell>
          <cell r="FD68">
            <v>200000</v>
          </cell>
          <cell r="FE68">
            <v>32500</v>
          </cell>
          <cell r="FF68">
            <v>0</v>
          </cell>
          <cell r="FG68">
            <v>0</v>
          </cell>
          <cell r="FH68">
            <v>187500</v>
          </cell>
          <cell r="FI68">
            <v>0</v>
          </cell>
          <cell r="FJ68">
            <v>0</v>
          </cell>
          <cell r="FK68">
            <v>32500</v>
          </cell>
          <cell r="FL68">
            <v>0</v>
          </cell>
          <cell r="FM68">
            <v>0</v>
          </cell>
          <cell r="FN68">
            <v>32500</v>
          </cell>
          <cell r="FO68">
            <v>0</v>
          </cell>
          <cell r="FP68">
            <v>0</v>
          </cell>
          <cell r="FQ68">
            <v>32500</v>
          </cell>
          <cell r="FR68">
            <v>0</v>
          </cell>
          <cell r="FS68">
            <v>0</v>
          </cell>
          <cell r="FT68">
            <v>187500</v>
          </cell>
          <cell r="FU68">
            <v>0</v>
          </cell>
          <cell r="FV68">
            <v>0</v>
          </cell>
          <cell r="FW68">
            <v>32500</v>
          </cell>
          <cell r="FX68">
            <v>0</v>
          </cell>
          <cell r="FY68">
            <v>0</v>
          </cell>
          <cell r="FZ68">
            <v>32500</v>
          </cell>
          <cell r="GA68">
            <v>0</v>
          </cell>
          <cell r="GB68">
            <v>0</v>
          </cell>
          <cell r="GC68">
            <v>32500</v>
          </cell>
          <cell r="GD68">
            <v>0</v>
          </cell>
          <cell r="GE68">
            <v>0</v>
          </cell>
          <cell r="GF68">
            <v>252500</v>
          </cell>
        </row>
        <row r="69">
          <cell r="CG69" t="str">
            <v>Grants</v>
          </cell>
          <cell r="CH69">
            <v>0</v>
          </cell>
          <cell r="CI69">
            <v>0</v>
          </cell>
          <cell r="CJ69">
            <v>0</v>
          </cell>
          <cell r="CK69">
            <v>0</v>
          </cell>
          <cell r="CL69">
            <v>0</v>
          </cell>
          <cell r="CM69">
            <v>0</v>
          </cell>
          <cell r="CN69">
            <v>0</v>
          </cell>
          <cell r="CO69">
            <v>0</v>
          </cell>
          <cell r="CP69">
            <v>0</v>
          </cell>
          <cell r="CQ69">
            <v>0</v>
          </cell>
          <cell r="CR69">
            <v>0</v>
          </cell>
          <cell r="CS69">
            <v>0</v>
          </cell>
          <cell r="CT69">
            <v>0</v>
          </cell>
          <cell r="CU69">
            <v>0</v>
          </cell>
          <cell r="CV69">
            <v>0</v>
          </cell>
          <cell r="CW69">
            <v>0</v>
          </cell>
          <cell r="CX69">
            <v>0</v>
          </cell>
          <cell r="CY69">
            <v>0</v>
          </cell>
          <cell r="CZ69">
            <v>0</v>
          </cell>
          <cell r="DA69">
            <v>0</v>
          </cell>
          <cell r="DB69">
            <v>0</v>
          </cell>
          <cell r="DC69">
            <v>0</v>
          </cell>
          <cell r="DD69">
            <v>0</v>
          </cell>
          <cell r="DE69">
            <v>0</v>
          </cell>
          <cell r="DF69">
            <v>0</v>
          </cell>
          <cell r="DG69">
            <v>0</v>
          </cell>
          <cell r="DH69">
            <v>0</v>
          </cell>
          <cell r="DI69">
            <v>0</v>
          </cell>
          <cell r="DJ69">
            <v>0</v>
          </cell>
          <cell r="DK69">
            <v>0</v>
          </cell>
          <cell r="DL69">
            <v>0</v>
          </cell>
          <cell r="DM69">
            <v>0</v>
          </cell>
          <cell r="DN69">
            <v>0</v>
          </cell>
          <cell r="DO69">
            <v>0</v>
          </cell>
          <cell r="DP69">
            <v>0</v>
          </cell>
          <cell r="DQ69">
            <v>0</v>
          </cell>
          <cell r="DR69">
            <v>0</v>
          </cell>
          <cell r="DS69">
            <v>0</v>
          </cell>
          <cell r="DT69">
            <v>0</v>
          </cell>
          <cell r="DU69">
            <v>0</v>
          </cell>
          <cell r="DV69">
            <v>0</v>
          </cell>
          <cell r="EQ69" t="str">
            <v>Grants</v>
          </cell>
          <cell r="ER69">
            <v>270000</v>
          </cell>
          <cell r="ES69">
            <v>0</v>
          </cell>
          <cell r="ET69">
            <v>0</v>
          </cell>
          <cell r="EU69">
            <v>263263</v>
          </cell>
          <cell r="EV69">
            <v>250000</v>
          </cell>
          <cell r="EW69">
            <v>0</v>
          </cell>
          <cell r="EX69">
            <v>463262.99999999988</v>
          </cell>
          <cell r="EY69">
            <v>250000</v>
          </cell>
          <cell r="EZ69">
            <v>0</v>
          </cell>
          <cell r="FA69">
            <v>463262.99999999988</v>
          </cell>
          <cell r="FB69">
            <v>250000</v>
          </cell>
          <cell r="FC69">
            <v>567272.72727272718</v>
          </cell>
          <cell r="FD69">
            <v>463262.99999999988</v>
          </cell>
          <cell r="FE69">
            <v>250000</v>
          </cell>
          <cell r="FF69">
            <v>567272.72727272718</v>
          </cell>
          <cell r="FG69">
            <v>463262.99999999988</v>
          </cell>
          <cell r="FH69">
            <v>250000</v>
          </cell>
          <cell r="FI69">
            <v>567272.72727272718</v>
          </cell>
          <cell r="FJ69">
            <v>463262.99999999988</v>
          </cell>
          <cell r="FK69">
            <v>250000</v>
          </cell>
          <cell r="FL69">
            <v>567272.72727272718</v>
          </cell>
          <cell r="FM69">
            <v>463262.99999999988</v>
          </cell>
          <cell r="FN69">
            <v>250000</v>
          </cell>
          <cell r="FO69">
            <v>0</v>
          </cell>
          <cell r="FP69">
            <v>0</v>
          </cell>
          <cell r="FQ69">
            <v>0</v>
          </cell>
          <cell r="FR69">
            <v>0</v>
          </cell>
          <cell r="FS69">
            <v>0</v>
          </cell>
          <cell r="FT69">
            <v>0</v>
          </cell>
          <cell r="FU69">
            <v>0</v>
          </cell>
          <cell r="FV69">
            <v>0</v>
          </cell>
          <cell r="FW69">
            <v>0</v>
          </cell>
          <cell r="FX69">
            <v>0</v>
          </cell>
          <cell r="FY69">
            <v>0</v>
          </cell>
          <cell r="FZ69">
            <v>0</v>
          </cell>
          <cell r="GA69">
            <v>0</v>
          </cell>
          <cell r="GB69">
            <v>0</v>
          </cell>
          <cell r="GC69">
            <v>0</v>
          </cell>
          <cell r="GD69">
            <v>0</v>
          </cell>
          <cell r="GE69">
            <v>0</v>
          </cell>
          <cell r="GF69">
            <v>0</v>
          </cell>
        </row>
        <row r="70">
          <cell r="CG70" t="str">
            <v>Reimburseables</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B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EQ70" t="str">
            <v>Reimburseables</v>
          </cell>
          <cell r="ER70">
            <v>31250</v>
          </cell>
          <cell r="ES70">
            <v>70710</v>
          </cell>
          <cell r="ET70">
            <v>11550</v>
          </cell>
          <cell r="EU70">
            <v>11256.521739130432</v>
          </cell>
          <cell r="EV70">
            <v>92688.925739130413</v>
          </cell>
          <cell r="EW70">
            <v>37356.521739130432</v>
          </cell>
          <cell r="EX70">
            <v>11256.521739130432</v>
          </cell>
          <cell r="EY70">
            <v>60388.925739130413</v>
          </cell>
          <cell r="EZ70">
            <v>37356.521739130432</v>
          </cell>
          <cell r="FA70">
            <v>10356.521739130432</v>
          </cell>
          <cell r="FB70">
            <v>61288.925739130413</v>
          </cell>
          <cell r="FC70">
            <v>37356.52173913049</v>
          </cell>
          <cell r="FD70">
            <v>71621.976284584962</v>
          </cell>
          <cell r="FE70">
            <v>60388.925739130413</v>
          </cell>
          <cell r="FF70">
            <v>38256.52173913049</v>
          </cell>
          <cell r="FG70">
            <v>71621.976284584962</v>
          </cell>
          <cell r="FH70">
            <v>119678.92573913041</v>
          </cell>
          <cell r="FI70">
            <v>37356.52173913049</v>
          </cell>
          <cell r="FJ70">
            <v>72521.976284584962</v>
          </cell>
          <cell r="FK70">
            <v>60388.925739130413</v>
          </cell>
          <cell r="FL70">
            <v>37356.52173913049</v>
          </cell>
          <cell r="FM70">
            <v>71621.976284584962</v>
          </cell>
          <cell r="FN70">
            <v>61288.925739130413</v>
          </cell>
          <cell r="FO70">
            <v>198981.52173913043</v>
          </cell>
          <cell r="FP70">
            <v>198981.52173913043</v>
          </cell>
          <cell r="FQ70">
            <v>198981.52173913043</v>
          </cell>
          <cell r="FR70">
            <v>199881.52173913043</v>
          </cell>
          <cell r="FS70">
            <v>198981.52173913043</v>
          </cell>
          <cell r="FT70">
            <v>264200.52173913043</v>
          </cell>
          <cell r="FU70">
            <v>199881.52173913043</v>
          </cell>
          <cell r="FV70">
            <v>198981.52173913043</v>
          </cell>
          <cell r="FW70">
            <v>198981.52173913043</v>
          </cell>
          <cell r="FX70">
            <v>199881.52173913043</v>
          </cell>
          <cell r="FY70">
            <v>198981.52173913043</v>
          </cell>
          <cell r="FZ70">
            <v>198981.52173913043</v>
          </cell>
          <cell r="GA70">
            <v>199881.52173913043</v>
          </cell>
          <cell r="GB70">
            <v>198981.52173913043</v>
          </cell>
          <cell r="GC70">
            <v>199881.52173913043</v>
          </cell>
          <cell r="GD70">
            <v>198981.52173913043</v>
          </cell>
          <cell r="GE70">
            <v>199881.52173913043</v>
          </cell>
          <cell r="GF70">
            <v>198981.52173913043</v>
          </cell>
        </row>
        <row r="71">
          <cell r="CG71">
            <v>0</v>
          </cell>
          <cell r="EQ71">
            <v>0</v>
          </cell>
        </row>
        <row r="72">
          <cell r="CG72">
            <v>0</v>
          </cell>
          <cell r="EQ72">
            <v>0</v>
          </cell>
        </row>
        <row r="73">
          <cell r="CG73">
            <v>0</v>
          </cell>
          <cell r="EQ73">
            <v>0</v>
          </cell>
        </row>
        <row r="74">
          <cell r="CG74">
            <v>0</v>
          </cell>
          <cell r="EQ74">
            <v>0</v>
          </cell>
        </row>
        <row r="75">
          <cell r="CG75">
            <v>0</v>
          </cell>
          <cell r="EQ75">
            <v>0</v>
          </cell>
        </row>
        <row r="76">
          <cell r="CG76" t="str">
            <v>Personnel Expenses</v>
          </cell>
          <cell r="CH76" t="e">
            <v>#VALUE!</v>
          </cell>
          <cell r="CI76" t="e">
            <v>#VALUE!</v>
          </cell>
          <cell r="CJ76" t="e">
            <v>#VALUE!</v>
          </cell>
          <cell r="CK76" t="e">
            <v>#VALUE!</v>
          </cell>
          <cell r="CL76" t="e">
            <v>#VALUE!</v>
          </cell>
          <cell r="CM76" t="e">
            <v>#VALUE!</v>
          </cell>
          <cell r="CN76" t="e">
            <v>#VALUE!</v>
          </cell>
          <cell r="CO76" t="e">
            <v>#VALUE!</v>
          </cell>
          <cell r="CP76" t="e">
            <v>#VALUE!</v>
          </cell>
          <cell r="CQ76" t="e">
            <v>#VALUE!</v>
          </cell>
          <cell r="CR76" t="e">
            <v>#VALUE!</v>
          </cell>
          <cell r="CS76" t="e">
            <v>#VALUE!</v>
          </cell>
          <cell r="CT76" t="e">
            <v>#VALUE!</v>
          </cell>
          <cell r="CU76" t="e">
            <v>#VALUE!</v>
          </cell>
          <cell r="CV76" t="e">
            <v>#VALUE!</v>
          </cell>
          <cell r="CW76" t="e">
            <v>#VALUE!</v>
          </cell>
          <cell r="CX76" t="e">
            <v>#VALUE!</v>
          </cell>
          <cell r="CY76" t="e">
            <v>#VALUE!</v>
          </cell>
          <cell r="CZ76" t="e">
            <v>#VALUE!</v>
          </cell>
          <cell r="DA76" t="e">
            <v>#VALUE!</v>
          </cell>
          <cell r="DB76" t="e">
            <v>#VALUE!</v>
          </cell>
          <cell r="DC76" t="e">
            <v>#VALUE!</v>
          </cell>
          <cell r="DD76" t="e">
            <v>#VALUE!</v>
          </cell>
          <cell r="DE76" t="e">
            <v>#VALUE!</v>
          </cell>
          <cell r="DF76" t="e">
            <v>#VALUE!</v>
          </cell>
          <cell r="DG76" t="e">
            <v>#VALUE!</v>
          </cell>
          <cell r="DH76" t="e">
            <v>#VALUE!</v>
          </cell>
          <cell r="DI76" t="e">
            <v>#VALUE!</v>
          </cell>
          <cell r="DJ76" t="e">
            <v>#VALUE!</v>
          </cell>
          <cell r="DK76" t="e">
            <v>#VALUE!</v>
          </cell>
          <cell r="DL76" t="e">
            <v>#VALUE!</v>
          </cell>
          <cell r="DM76" t="e">
            <v>#VALUE!</v>
          </cell>
          <cell r="DN76" t="e">
            <v>#VALUE!</v>
          </cell>
          <cell r="DO76" t="e">
            <v>#VALUE!</v>
          </cell>
          <cell r="DP76" t="e">
            <v>#VALUE!</v>
          </cell>
          <cell r="DQ76" t="e">
            <v>#VALUE!</v>
          </cell>
          <cell r="DR76" t="e">
            <v>#VALUE!</v>
          </cell>
          <cell r="DS76" t="e">
            <v>#VALUE!</v>
          </cell>
          <cell r="DT76" t="e">
            <v>#VALUE!</v>
          </cell>
          <cell r="DU76" t="e">
            <v>#VALUE!</v>
          </cell>
          <cell r="DV76" t="e">
            <v>#VALUE!</v>
          </cell>
          <cell r="EQ76" t="str">
            <v>Personnel Expenses</v>
          </cell>
          <cell r="ER76">
            <v>42845</v>
          </cell>
          <cell r="ES76">
            <v>39302.043478260872</v>
          </cell>
          <cell r="ET76">
            <v>46082.478260869568</v>
          </cell>
          <cell r="EU76">
            <v>44282.478260869568</v>
          </cell>
          <cell r="EV76">
            <v>46082.478260869568</v>
          </cell>
          <cell r="EW76">
            <v>45863.407826086957</v>
          </cell>
          <cell r="EX76">
            <v>47663.407826086957</v>
          </cell>
          <cell r="EY76">
            <v>45863.407826086957</v>
          </cell>
          <cell r="EZ76">
            <v>47663.407826086957</v>
          </cell>
          <cell r="FA76">
            <v>45863.407826086957</v>
          </cell>
          <cell r="FB76">
            <v>45863.407826086957</v>
          </cell>
          <cell r="FC76">
            <v>45863.407826086957</v>
          </cell>
          <cell r="FD76">
            <v>45863.407826086957</v>
          </cell>
          <cell r="FE76">
            <v>51863.407826086957</v>
          </cell>
          <cell r="FF76">
            <v>45863.407826086957</v>
          </cell>
          <cell r="FG76">
            <v>45863.407826086957</v>
          </cell>
          <cell r="FH76">
            <v>45863.407826086957</v>
          </cell>
          <cell r="FI76">
            <v>47573.890800000001</v>
          </cell>
          <cell r="FJ76">
            <v>47573.890800000001</v>
          </cell>
          <cell r="FK76">
            <v>47573.890800000001</v>
          </cell>
          <cell r="FL76">
            <v>47573.890800000001</v>
          </cell>
          <cell r="FM76">
            <v>47573.890800000001</v>
          </cell>
          <cell r="FN76">
            <v>47573.890800000001</v>
          </cell>
          <cell r="FO76">
            <v>47573.890800000001</v>
          </cell>
          <cell r="FP76">
            <v>47573.890800000001</v>
          </cell>
          <cell r="FQ76">
            <v>53573.890800000001</v>
          </cell>
          <cell r="FR76">
            <v>47573.890800000001</v>
          </cell>
          <cell r="FS76">
            <v>47573.890800000001</v>
          </cell>
          <cell r="FT76">
            <v>47573.890800000001</v>
          </cell>
          <cell r="FU76">
            <v>49426.026337043477</v>
          </cell>
          <cell r="FV76">
            <v>52426.026337043477</v>
          </cell>
          <cell r="FW76">
            <v>49426.026337043477</v>
          </cell>
          <cell r="FX76">
            <v>49426.026337043477</v>
          </cell>
          <cell r="FY76">
            <v>49426.026337043477</v>
          </cell>
          <cell r="FZ76">
            <v>49426.026337043477</v>
          </cell>
          <cell r="GA76">
            <v>49426.026337043477</v>
          </cell>
          <cell r="GB76">
            <v>49426.026337043477</v>
          </cell>
          <cell r="GC76">
            <v>55426.026337043477</v>
          </cell>
          <cell r="GD76">
            <v>49426.026337043477</v>
          </cell>
          <cell r="GE76">
            <v>49426.026337043477</v>
          </cell>
          <cell r="GF76">
            <v>15027.1041266087</v>
          </cell>
        </row>
        <row r="77">
          <cell r="CG77" t="str">
            <v>Grant Expense</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B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EQ77" t="str">
            <v>Grant Expense</v>
          </cell>
          <cell r="ER77">
            <v>270000</v>
          </cell>
          <cell r="ES77">
            <v>0</v>
          </cell>
          <cell r="ET77">
            <v>0</v>
          </cell>
          <cell r="EU77">
            <v>263263</v>
          </cell>
          <cell r="EV77">
            <v>250000</v>
          </cell>
          <cell r="EW77">
            <v>0</v>
          </cell>
          <cell r="EX77">
            <v>463262.99999999988</v>
          </cell>
          <cell r="EY77">
            <v>250000</v>
          </cell>
          <cell r="EZ77">
            <v>0</v>
          </cell>
          <cell r="FA77">
            <v>463262.99999999988</v>
          </cell>
          <cell r="FB77">
            <v>250000</v>
          </cell>
          <cell r="FC77">
            <v>567272.72727272718</v>
          </cell>
          <cell r="FD77">
            <v>463262.99999999988</v>
          </cell>
          <cell r="FE77">
            <v>250000</v>
          </cell>
          <cell r="FF77">
            <v>567272.72727272718</v>
          </cell>
          <cell r="FG77">
            <v>463262.99999999988</v>
          </cell>
          <cell r="FH77">
            <v>250000</v>
          </cell>
          <cell r="FI77">
            <v>567272.72727272718</v>
          </cell>
          <cell r="FJ77">
            <v>463262.99999999988</v>
          </cell>
          <cell r="FK77">
            <v>250000</v>
          </cell>
          <cell r="FL77">
            <v>567272.72727272718</v>
          </cell>
          <cell r="FM77">
            <v>463262.99999999988</v>
          </cell>
          <cell r="FN77">
            <v>250000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cell r="GE77">
            <v>0</v>
          </cell>
          <cell r="GF77">
            <v>0</v>
          </cell>
        </row>
        <row r="78">
          <cell r="CG78" t="str">
            <v>Reimburseable Costs</v>
          </cell>
          <cell r="CH78">
            <v>0</v>
          </cell>
          <cell r="CI78">
            <v>0</v>
          </cell>
          <cell r="CJ78">
            <v>0</v>
          </cell>
          <cell r="CK78">
            <v>0</v>
          </cell>
          <cell r="CL78">
            <v>0</v>
          </cell>
          <cell r="CM78">
            <v>0</v>
          </cell>
          <cell r="CN78">
            <v>0</v>
          </cell>
          <cell r="CO78">
            <v>0</v>
          </cell>
          <cell r="CP78">
            <v>0</v>
          </cell>
          <cell r="CQ78">
            <v>0</v>
          </cell>
          <cell r="CR78">
            <v>0</v>
          </cell>
          <cell r="CS78">
            <v>0</v>
          </cell>
          <cell r="CT78">
            <v>0</v>
          </cell>
          <cell r="CU78">
            <v>0</v>
          </cell>
          <cell r="CV78">
            <v>0</v>
          </cell>
          <cell r="CW78">
            <v>0</v>
          </cell>
          <cell r="CX78">
            <v>0</v>
          </cell>
          <cell r="CY78">
            <v>0</v>
          </cell>
          <cell r="CZ78">
            <v>0</v>
          </cell>
          <cell r="DA78">
            <v>0</v>
          </cell>
          <cell r="DB78">
            <v>0</v>
          </cell>
          <cell r="DC78">
            <v>0</v>
          </cell>
          <cell r="DD78">
            <v>0</v>
          </cell>
          <cell r="DE78">
            <v>0</v>
          </cell>
          <cell r="DF78">
            <v>0</v>
          </cell>
          <cell r="DG78">
            <v>0</v>
          </cell>
          <cell r="DH78">
            <v>0</v>
          </cell>
          <cell r="DI78">
            <v>0</v>
          </cell>
          <cell r="DJ78">
            <v>0</v>
          </cell>
          <cell r="DK78">
            <v>0</v>
          </cell>
          <cell r="DL78">
            <v>0</v>
          </cell>
          <cell r="DM78">
            <v>0</v>
          </cell>
          <cell r="DN78">
            <v>0</v>
          </cell>
          <cell r="DO78">
            <v>0</v>
          </cell>
          <cell r="DP78">
            <v>0</v>
          </cell>
          <cell r="DQ78">
            <v>0</v>
          </cell>
          <cell r="DR78">
            <v>0</v>
          </cell>
          <cell r="DS78">
            <v>0</v>
          </cell>
          <cell r="DT78">
            <v>0</v>
          </cell>
          <cell r="DU78">
            <v>0</v>
          </cell>
          <cell r="DV78">
            <v>0</v>
          </cell>
          <cell r="EQ78" t="str">
            <v>Reimburseable Costs</v>
          </cell>
          <cell r="ER78">
            <v>29500</v>
          </cell>
          <cell r="ES78">
            <v>63150</v>
          </cell>
          <cell r="ET78">
            <v>11550</v>
          </cell>
          <cell r="EU78">
            <v>11256.521739130432</v>
          </cell>
          <cell r="EV78">
            <v>85317.561739130411</v>
          </cell>
          <cell r="EW78">
            <v>30356.521739130432</v>
          </cell>
          <cell r="EX78">
            <v>11256.521739130432</v>
          </cell>
          <cell r="EY78">
            <v>47417.561739130411</v>
          </cell>
          <cell r="EZ78">
            <v>30356.521739130432</v>
          </cell>
          <cell r="FA78">
            <v>10356.521739130432</v>
          </cell>
          <cell r="FB78">
            <v>48317.561739130411</v>
          </cell>
          <cell r="FC78">
            <v>30356.52173913049</v>
          </cell>
          <cell r="FD78">
            <v>55738.339920948609</v>
          </cell>
          <cell r="FE78">
            <v>47417.561739130411</v>
          </cell>
          <cell r="FF78">
            <v>31256.52173913049</v>
          </cell>
          <cell r="FG78">
            <v>55738.339920948609</v>
          </cell>
          <cell r="FH78">
            <v>106707.56173913041</v>
          </cell>
          <cell r="FI78">
            <v>30356.52173913049</v>
          </cell>
          <cell r="FJ78">
            <v>56638.339920948609</v>
          </cell>
          <cell r="FK78">
            <v>47417.561739130411</v>
          </cell>
          <cell r="FL78">
            <v>30356.52173913049</v>
          </cell>
          <cell r="FM78">
            <v>55738.339920948609</v>
          </cell>
          <cell r="FN78">
            <v>48317.561739130411</v>
          </cell>
          <cell r="FO78">
            <v>150078.74396135265</v>
          </cell>
          <cell r="FP78">
            <v>150078.74396135265</v>
          </cell>
          <cell r="FQ78">
            <v>150078.74396135265</v>
          </cell>
          <cell r="FR78">
            <v>150978.74396135265</v>
          </cell>
          <cell r="FS78">
            <v>150078.74396135265</v>
          </cell>
          <cell r="FT78">
            <v>215297.74396135268</v>
          </cell>
          <cell r="FU78">
            <v>150978.74396135265</v>
          </cell>
          <cell r="FV78">
            <v>150078.74396135265</v>
          </cell>
          <cell r="FW78">
            <v>150078.74396135265</v>
          </cell>
          <cell r="FX78">
            <v>150978.74396135265</v>
          </cell>
          <cell r="FY78">
            <v>150078.74396135265</v>
          </cell>
          <cell r="FZ78">
            <v>150078.74396135265</v>
          </cell>
          <cell r="GA78">
            <v>150978.74396135265</v>
          </cell>
          <cell r="GB78">
            <v>150078.74396135265</v>
          </cell>
          <cell r="GC78">
            <v>150978.74396135265</v>
          </cell>
          <cell r="GD78">
            <v>150078.74396135265</v>
          </cell>
          <cell r="GE78">
            <v>150978.74396135265</v>
          </cell>
          <cell r="GF78">
            <v>150078.74396135265</v>
          </cell>
        </row>
        <row r="79">
          <cell r="CG79" t="str">
            <v>Non-Reimburseables</v>
          </cell>
          <cell r="CH79">
            <v>0</v>
          </cell>
          <cell r="CI79">
            <v>0</v>
          </cell>
          <cell r="CJ79">
            <v>0</v>
          </cell>
          <cell r="CK79">
            <v>0</v>
          </cell>
          <cell r="CL79">
            <v>0</v>
          </cell>
          <cell r="CM79">
            <v>0</v>
          </cell>
          <cell r="CN79">
            <v>0</v>
          </cell>
          <cell r="CO79">
            <v>0</v>
          </cell>
          <cell r="CP79">
            <v>0</v>
          </cell>
          <cell r="CQ79">
            <v>0</v>
          </cell>
          <cell r="CR79">
            <v>0</v>
          </cell>
          <cell r="CS79">
            <v>0</v>
          </cell>
          <cell r="CT79">
            <v>0</v>
          </cell>
          <cell r="CU79">
            <v>0</v>
          </cell>
          <cell r="CV79">
            <v>0</v>
          </cell>
          <cell r="CW79">
            <v>0</v>
          </cell>
          <cell r="CX79">
            <v>0</v>
          </cell>
          <cell r="CY79">
            <v>0</v>
          </cell>
          <cell r="CZ79">
            <v>0</v>
          </cell>
          <cell r="DA79">
            <v>0</v>
          </cell>
          <cell r="DB79">
            <v>0</v>
          </cell>
          <cell r="DC79">
            <v>0</v>
          </cell>
          <cell r="DD79">
            <v>0</v>
          </cell>
          <cell r="DE79">
            <v>0</v>
          </cell>
          <cell r="DF79">
            <v>0</v>
          </cell>
          <cell r="DG79">
            <v>0</v>
          </cell>
          <cell r="DH79">
            <v>0</v>
          </cell>
          <cell r="DI79">
            <v>0</v>
          </cell>
          <cell r="DJ79">
            <v>0</v>
          </cell>
          <cell r="DK79">
            <v>0</v>
          </cell>
          <cell r="DL79">
            <v>0</v>
          </cell>
          <cell r="DM79">
            <v>0</v>
          </cell>
          <cell r="DN79">
            <v>0</v>
          </cell>
          <cell r="DO79">
            <v>0</v>
          </cell>
          <cell r="DP79">
            <v>0</v>
          </cell>
          <cell r="DQ79">
            <v>0</v>
          </cell>
          <cell r="DR79">
            <v>0</v>
          </cell>
          <cell r="DS79">
            <v>0</v>
          </cell>
          <cell r="DT79">
            <v>0</v>
          </cell>
          <cell r="DU79">
            <v>0</v>
          </cell>
          <cell r="DV79">
            <v>0</v>
          </cell>
          <cell r="EQ79" t="str">
            <v>Non-Reimburseables</v>
          </cell>
          <cell r="ER79">
            <v>488.85416666666669</v>
          </cell>
          <cell r="ES79">
            <v>488.85416666666669</v>
          </cell>
          <cell r="ET79">
            <v>488.85416666666669</v>
          </cell>
          <cell r="EU79">
            <v>688.85416666666663</v>
          </cell>
          <cell r="EV79">
            <v>688.85416666666663</v>
          </cell>
          <cell r="EW79">
            <v>688.85416666666663</v>
          </cell>
          <cell r="EX79">
            <v>688.85416666666663</v>
          </cell>
          <cell r="EY79">
            <v>688.85416666666663</v>
          </cell>
          <cell r="EZ79">
            <v>688.85416666666663</v>
          </cell>
          <cell r="FA79">
            <v>688.85416666666663</v>
          </cell>
          <cell r="FB79">
            <v>688.85416666666663</v>
          </cell>
          <cell r="FC79">
            <v>688.85416666666663</v>
          </cell>
          <cell r="FD79">
            <v>688.85416666666663</v>
          </cell>
          <cell r="FE79">
            <v>688.85416666666663</v>
          </cell>
          <cell r="FF79">
            <v>688.85416666666663</v>
          </cell>
          <cell r="FG79">
            <v>688.85416666666663</v>
          </cell>
          <cell r="FH79">
            <v>3188.8541666666665</v>
          </cell>
          <cell r="FI79">
            <v>688.85416666666663</v>
          </cell>
          <cell r="FJ79">
            <v>688.85416666666663</v>
          </cell>
          <cell r="FK79">
            <v>688.85416666666663</v>
          </cell>
          <cell r="FL79">
            <v>688.85416666666663</v>
          </cell>
          <cell r="FM79">
            <v>688.85416666666663</v>
          </cell>
          <cell r="FN79">
            <v>688.85416666666663</v>
          </cell>
          <cell r="FO79">
            <v>688.85416666666663</v>
          </cell>
          <cell r="FP79">
            <v>688.85416666666663</v>
          </cell>
          <cell r="FQ79">
            <v>688.85416666666663</v>
          </cell>
          <cell r="FR79">
            <v>688.85416666666663</v>
          </cell>
          <cell r="FS79">
            <v>688.85416666666663</v>
          </cell>
          <cell r="FT79">
            <v>3188.8541666666665</v>
          </cell>
          <cell r="FU79">
            <v>688.85416666666663</v>
          </cell>
          <cell r="FV79">
            <v>688.85416666666663</v>
          </cell>
          <cell r="FW79">
            <v>688.85416666666663</v>
          </cell>
          <cell r="FX79">
            <v>688.85416666666663</v>
          </cell>
          <cell r="FY79">
            <v>688.85416666666663</v>
          </cell>
          <cell r="FZ79">
            <v>688.85416666666663</v>
          </cell>
          <cell r="GA79">
            <v>688.85416666666663</v>
          </cell>
          <cell r="GB79">
            <v>688.85416666666663</v>
          </cell>
          <cell r="GC79">
            <v>688.85416666666663</v>
          </cell>
          <cell r="GD79">
            <v>688.85416666666663</v>
          </cell>
          <cell r="GE79">
            <v>688.85416666666663</v>
          </cell>
          <cell r="GF79">
            <v>3188.8541666666665</v>
          </cell>
        </row>
        <row r="80">
          <cell r="CG80">
            <v>0</v>
          </cell>
          <cell r="EQ80">
            <v>0</v>
          </cell>
        </row>
        <row r="81">
          <cell r="CG81">
            <v>0</v>
          </cell>
          <cell r="EQ81">
            <v>0</v>
          </cell>
        </row>
        <row r="82">
          <cell r="CG82">
            <v>0</v>
          </cell>
          <cell r="EQ82">
            <v>0</v>
          </cell>
        </row>
        <row r="83">
          <cell r="CG83">
            <v>0</v>
          </cell>
          <cell r="EQ83">
            <v>0</v>
          </cell>
        </row>
        <row r="84">
          <cell r="CG84">
            <v>0</v>
          </cell>
          <cell r="EQ84">
            <v>0</v>
          </cell>
        </row>
        <row r="85">
          <cell r="CG85" t="str">
            <v>Allocated Staff Expenses</v>
          </cell>
          <cell r="CH85" t="e">
            <v>#VALUE!</v>
          </cell>
          <cell r="CI85" t="e">
            <v>#VALUE!</v>
          </cell>
          <cell r="CJ85" t="e">
            <v>#VALUE!</v>
          </cell>
          <cell r="CK85" t="e">
            <v>#VALUE!</v>
          </cell>
          <cell r="CL85" t="e">
            <v>#VALUE!</v>
          </cell>
          <cell r="CM85" t="e">
            <v>#VALUE!</v>
          </cell>
          <cell r="CN85" t="e">
            <v>#VALUE!</v>
          </cell>
          <cell r="CO85" t="e">
            <v>#VALUE!</v>
          </cell>
          <cell r="CP85" t="e">
            <v>#VALUE!</v>
          </cell>
          <cell r="CQ85" t="e">
            <v>#VALUE!</v>
          </cell>
          <cell r="CR85" t="e">
            <v>#VALUE!</v>
          </cell>
          <cell r="CS85" t="e">
            <v>#VALUE!</v>
          </cell>
          <cell r="CT85" t="e">
            <v>#VALUE!</v>
          </cell>
          <cell r="CU85" t="e">
            <v>#VALUE!</v>
          </cell>
          <cell r="CV85" t="e">
            <v>#VALUE!</v>
          </cell>
          <cell r="CW85" t="e">
            <v>#VALUE!</v>
          </cell>
          <cell r="CX85" t="e">
            <v>#VALUE!</v>
          </cell>
          <cell r="CY85" t="e">
            <v>#VALUE!</v>
          </cell>
          <cell r="CZ85" t="e">
            <v>#VALUE!</v>
          </cell>
          <cell r="DA85" t="e">
            <v>#VALUE!</v>
          </cell>
          <cell r="DB85" t="e">
            <v>#VALUE!</v>
          </cell>
          <cell r="DC85" t="e">
            <v>#VALUE!</v>
          </cell>
          <cell r="DD85" t="e">
            <v>#VALUE!</v>
          </cell>
          <cell r="DE85" t="e">
            <v>#VALUE!</v>
          </cell>
          <cell r="DF85" t="e">
            <v>#VALUE!</v>
          </cell>
          <cell r="DG85" t="e">
            <v>#VALUE!</v>
          </cell>
          <cell r="DH85" t="e">
            <v>#VALUE!</v>
          </cell>
          <cell r="DI85" t="e">
            <v>#VALUE!</v>
          </cell>
          <cell r="DJ85" t="e">
            <v>#VALUE!</v>
          </cell>
          <cell r="DK85" t="e">
            <v>#VALUE!</v>
          </cell>
          <cell r="DL85" t="e">
            <v>#VALUE!</v>
          </cell>
          <cell r="DM85" t="e">
            <v>#VALUE!</v>
          </cell>
          <cell r="DN85" t="e">
            <v>#VALUE!</v>
          </cell>
          <cell r="DO85" t="e">
            <v>#VALUE!</v>
          </cell>
          <cell r="DP85" t="e">
            <v>#VALUE!</v>
          </cell>
          <cell r="DQ85" t="e">
            <v>#VALUE!</v>
          </cell>
          <cell r="DR85" t="e">
            <v>#VALUE!</v>
          </cell>
          <cell r="DS85" t="e">
            <v>#VALUE!</v>
          </cell>
          <cell r="DT85" t="e">
            <v>#VALUE!</v>
          </cell>
          <cell r="DU85" t="e">
            <v>#VALUE!</v>
          </cell>
          <cell r="DV85" t="e">
            <v>#VALUE!</v>
          </cell>
          <cell r="EQ85" t="str">
            <v>Allocated Staff Expenses</v>
          </cell>
          <cell r="ER85">
            <v>9872.5499999999993</v>
          </cell>
          <cell r="ES85">
            <v>2449.608695652174</v>
          </cell>
          <cell r="ET85">
            <v>2449.608695652174</v>
          </cell>
          <cell r="EU85">
            <v>2449.608695652174</v>
          </cell>
          <cell r="EV85">
            <v>2449.608695652174</v>
          </cell>
          <cell r="EW85">
            <v>2449.608695652174</v>
          </cell>
          <cell r="EX85">
            <v>2449.608695652174</v>
          </cell>
          <cell r="EY85">
            <v>2449.608695652174</v>
          </cell>
          <cell r="EZ85">
            <v>2449.608695652174</v>
          </cell>
          <cell r="FA85">
            <v>2449.608695652174</v>
          </cell>
          <cell r="FB85">
            <v>2449.608695652174</v>
          </cell>
          <cell r="FC85">
            <v>2449.608695652174</v>
          </cell>
          <cell r="FD85">
            <v>2449.608695652174</v>
          </cell>
          <cell r="FE85">
            <v>2449.608695652174</v>
          </cell>
          <cell r="FF85">
            <v>2449.608695652174</v>
          </cell>
          <cell r="FG85">
            <v>2449.608695652174</v>
          </cell>
          <cell r="FH85">
            <v>2449.608695652174</v>
          </cell>
          <cell r="FI85">
            <v>2449.608695652174</v>
          </cell>
          <cell r="FJ85">
            <v>2449.608695652174</v>
          </cell>
          <cell r="FK85">
            <v>2449.608695652174</v>
          </cell>
          <cell r="FL85">
            <v>2449.608695652174</v>
          </cell>
          <cell r="FM85">
            <v>2449.608695652174</v>
          </cell>
          <cell r="FN85">
            <v>2449.608695652174</v>
          </cell>
          <cell r="FO85">
            <v>2449.608695652174</v>
          </cell>
          <cell r="FP85">
            <v>2449.608695652174</v>
          </cell>
          <cell r="FQ85">
            <v>2449.608695652174</v>
          </cell>
          <cell r="FR85">
            <v>2449.608695652174</v>
          </cell>
          <cell r="FS85">
            <v>2449.608695652174</v>
          </cell>
          <cell r="FT85">
            <v>2449.608695652174</v>
          </cell>
          <cell r="FU85">
            <v>2449.608695652174</v>
          </cell>
          <cell r="FV85">
            <v>2449.608695652174</v>
          </cell>
          <cell r="FW85">
            <v>2449.608695652174</v>
          </cell>
          <cell r="FX85">
            <v>2449.608695652174</v>
          </cell>
          <cell r="FY85">
            <v>2449.608695652174</v>
          </cell>
          <cell r="FZ85">
            <v>2449.608695652174</v>
          </cell>
          <cell r="GA85">
            <v>2449.608695652174</v>
          </cell>
          <cell r="GB85">
            <v>2449.608695652174</v>
          </cell>
          <cell r="GC85">
            <v>2449.608695652174</v>
          </cell>
          <cell r="GD85">
            <v>2449.608695652174</v>
          </cell>
          <cell r="GE85">
            <v>2449.608695652174</v>
          </cell>
          <cell r="GF85">
            <v>2449.608695652174</v>
          </cell>
        </row>
        <row r="86">
          <cell r="CG86">
            <v>0</v>
          </cell>
          <cell r="EQ86">
            <v>0</v>
          </cell>
        </row>
        <row r="89">
          <cell r="DV89" t="str">
            <v>Actual</v>
          </cell>
          <cell r="DW89" t="str">
            <v>Actual</v>
          </cell>
          <cell r="DX89" t="str">
            <v>Actual</v>
          </cell>
          <cell r="DY89" t="str">
            <v>Actual</v>
          </cell>
          <cell r="DZ89" t="str">
            <v>Actual</v>
          </cell>
          <cell r="EA89" t="str">
            <v>Actual</v>
          </cell>
          <cell r="EB89" t="str">
            <v>Actual</v>
          </cell>
          <cell r="EC89" t="str">
            <v>Actual</v>
          </cell>
          <cell r="ED89" t="str">
            <v>Actual</v>
          </cell>
          <cell r="EE89" t="str">
            <v>Actual</v>
          </cell>
          <cell r="EF89" t="str">
            <v>Actual</v>
          </cell>
          <cell r="EG89" t="str">
            <v>Actual</v>
          </cell>
          <cell r="EH89" t="str">
            <v>Actual</v>
          </cell>
          <cell r="GF89" t="str">
            <v>Forecast</v>
          </cell>
          <cell r="GG89" t="str">
            <v>Forecast</v>
          </cell>
          <cell r="GH89" t="str">
            <v>Forecast</v>
          </cell>
          <cell r="GI89" t="str">
            <v>Forecast</v>
          </cell>
          <cell r="GJ89" t="str">
            <v>Forecast</v>
          </cell>
          <cell r="GK89" t="str">
            <v>Forecast</v>
          </cell>
          <cell r="GL89" t="str">
            <v>Forecast</v>
          </cell>
          <cell r="GM89" t="str">
            <v>Forecast</v>
          </cell>
          <cell r="GN89" t="str">
            <v>Forecast</v>
          </cell>
          <cell r="GO89" t="str">
            <v>Forecast</v>
          </cell>
          <cell r="GP89" t="str">
            <v>Forecast</v>
          </cell>
          <cell r="GQ89" t="str">
            <v>Forecast</v>
          </cell>
          <cell r="GR89" t="str">
            <v>Forecast</v>
          </cell>
        </row>
        <row r="91">
          <cell r="DV91">
            <v>42979</v>
          </cell>
          <cell r="DW91">
            <v>43009</v>
          </cell>
          <cell r="DX91">
            <v>43040</v>
          </cell>
          <cell r="DY91">
            <v>43070</v>
          </cell>
          <cell r="DZ91">
            <v>43101</v>
          </cell>
          <cell r="EA91">
            <v>43132</v>
          </cell>
          <cell r="EB91">
            <v>43160</v>
          </cell>
          <cell r="EC91">
            <v>43191</v>
          </cell>
          <cell r="ED91">
            <v>43221</v>
          </cell>
          <cell r="EE91">
            <v>43252</v>
          </cell>
          <cell r="EF91">
            <v>43282</v>
          </cell>
          <cell r="EG91">
            <v>43313</v>
          </cell>
          <cell r="EH91">
            <v>43344</v>
          </cell>
          <cell r="GF91">
            <v>42979</v>
          </cell>
          <cell r="GG91">
            <v>43009</v>
          </cell>
          <cell r="GH91">
            <v>43040</v>
          </cell>
          <cell r="GI91">
            <v>43070</v>
          </cell>
          <cell r="GJ91">
            <v>43101</v>
          </cell>
          <cell r="GK91">
            <v>43132</v>
          </cell>
          <cell r="GL91">
            <v>43160</v>
          </cell>
          <cell r="GM91">
            <v>43191</v>
          </cell>
          <cell r="GN91">
            <v>43221</v>
          </cell>
          <cell r="GO91">
            <v>43252</v>
          </cell>
          <cell r="GP91">
            <v>43282</v>
          </cell>
          <cell r="GQ91">
            <v>43313</v>
          </cell>
          <cell r="GR91">
            <v>43344</v>
          </cell>
        </row>
        <row r="93">
          <cell r="DU93" t="str">
            <v>Personnel Fees</v>
          </cell>
          <cell r="DV93">
            <v>0</v>
          </cell>
          <cell r="DW93">
            <v>0</v>
          </cell>
          <cell r="DX93">
            <v>0</v>
          </cell>
          <cell r="DY93">
            <v>0</v>
          </cell>
          <cell r="DZ93">
            <v>0</v>
          </cell>
          <cell r="EA93">
            <v>0</v>
          </cell>
          <cell r="EB93">
            <v>0</v>
          </cell>
          <cell r="EC93">
            <v>0</v>
          </cell>
          <cell r="ED93">
            <v>0</v>
          </cell>
          <cell r="EE93">
            <v>0</v>
          </cell>
          <cell r="EF93">
            <v>0</v>
          </cell>
          <cell r="EG93">
            <v>0</v>
          </cell>
          <cell r="EH93">
            <v>0</v>
          </cell>
          <cell r="GE93" t="str">
            <v>Personnel Fees</v>
          </cell>
          <cell r="GF93">
            <v>22733.076923076922</v>
          </cell>
          <cell r="GG93">
            <v>30382.39576365663</v>
          </cell>
          <cell r="GH93">
            <v>30382.39576365663</v>
          </cell>
          <cell r="GI93">
            <v>58262.395763656634</v>
          </cell>
          <cell r="GJ93">
            <v>30382.39576365663</v>
          </cell>
          <cell r="GK93">
            <v>30382.39576365663</v>
          </cell>
          <cell r="GL93">
            <v>28058.263807134892</v>
          </cell>
          <cell r="GM93">
            <v>26055.80880713489</v>
          </cell>
          <cell r="GN93">
            <v>22791.80880713489</v>
          </cell>
          <cell r="GO93">
            <v>16082.475473801562</v>
          </cell>
          <cell r="GP93">
            <v>16211.565256410258</v>
          </cell>
          <cell r="GQ93">
            <v>13922.190256410258</v>
          </cell>
          <cell r="GR93">
            <v>4548.0769230769229</v>
          </cell>
        </row>
        <row r="94">
          <cell r="DU94" t="str">
            <v>Milestones</v>
          </cell>
          <cell r="DV94">
            <v>0</v>
          </cell>
          <cell r="DW94">
            <v>0</v>
          </cell>
          <cell r="DX94">
            <v>0</v>
          </cell>
          <cell r="DY94">
            <v>0</v>
          </cell>
          <cell r="DZ94">
            <v>0</v>
          </cell>
          <cell r="EA94">
            <v>0</v>
          </cell>
          <cell r="EB94">
            <v>0</v>
          </cell>
          <cell r="EC94">
            <v>0</v>
          </cell>
          <cell r="ED94">
            <v>0</v>
          </cell>
          <cell r="EE94">
            <v>0</v>
          </cell>
          <cell r="EF94">
            <v>0</v>
          </cell>
          <cell r="EG94">
            <v>0</v>
          </cell>
          <cell r="EH94">
            <v>0</v>
          </cell>
          <cell r="GE94" t="str">
            <v>Milestones</v>
          </cell>
          <cell r="GF94">
            <v>0</v>
          </cell>
          <cell r="GG94">
            <v>0</v>
          </cell>
          <cell r="GH94">
            <v>0</v>
          </cell>
          <cell r="GI94">
            <v>32500</v>
          </cell>
          <cell r="GJ94">
            <v>0</v>
          </cell>
          <cell r="GK94">
            <v>0</v>
          </cell>
          <cell r="GL94">
            <v>32500</v>
          </cell>
          <cell r="GM94">
            <v>0</v>
          </cell>
          <cell r="GN94">
            <v>0</v>
          </cell>
          <cell r="GO94">
            <v>32500</v>
          </cell>
          <cell r="GP94">
            <v>0</v>
          </cell>
          <cell r="GQ94">
            <v>0</v>
          </cell>
          <cell r="GR94">
            <v>304949</v>
          </cell>
        </row>
        <row r="95">
          <cell r="DU95" t="str">
            <v>Grants</v>
          </cell>
          <cell r="DV95">
            <v>0</v>
          </cell>
          <cell r="DW95">
            <v>0</v>
          </cell>
          <cell r="DX95">
            <v>0</v>
          </cell>
          <cell r="DY95">
            <v>0</v>
          </cell>
          <cell r="DZ95">
            <v>0</v>
          </cell>
          <cell r="EA95">
            <v>0</v>
          </cell>
          <cell r="EB95">
            <v>0</v>
          </cell>
          <cell r="EC95">
            <v>0</v>
          </cell>
          <cell r="ED95">
            <v>0</v>
          </cell>
          <cell r="EE95">
            <v>0</v>
          </cell>
          <cell r="EF95">
            <v>0</v>
          </cell>
          <cell r="EG95">
            <v>0</v>
          </cell>
          <cell r="EH95">
            <v>0</v>
          </cell>
          <cell r="GE95" t="str">
            <v>Grants</v>
          </cell>
          <cell r="GF95">
            <v>5838.4615384615381</v>
          </cell>
          <cell r="GG95">
            <v>15467.628205128205</v>
          </cell>
          <cell r="GH95">
            <v>14567.628205128205</v>
          </cell>
          <cell r="GI95">
            <v>14567.628205128205</v>
          </cell>
          <cell r="GJ95">
            <v>15467.628205128205</v>
          </cell>
          <cell r="GK95">
            <v>14567.628205128205</v>
          </cell>
          <cell r="GL95">
            <v>14567.628205128205</v>
          </cell>
          <cell r="GM95">
            <v>15467.628205128205</v>
          </cell>
          <cell r="GN95">
            <v>14567.628205128205</v>
          </cell>
          <cell r="GO95">
            <v>14567.628205128205</v>
          </cell>
          <cell r="GP95">
            <v>14567.628205128205</v>
          </cell>
          <cell r="GQ95">
            <v>15467.628205128205</v>
          </cell>
          <cell r="GR95">
            <v>13467.628205128205</v>
          </cell>
        </row>
        <row r="96">
          <cell r="DU96" t="str">
            <v>Reimburseables</v>
          </cell>
          <cell r="DV96">
            <v>0</v>
          </cell>
          <cell r="DW96">
            <v>0</v>
          </cell>
          <cell r="DX96">
            <v>0</v>
          </cell>
          <cell r="DY96">
            <v>0</v>
          </cell>
          <cell r="DZ96">
            <v>0</v>
          </cell>
          <cell r="EA96">
            <v>0</v>
          </cell>
          <cell r="EB96">
            <v>0</v>
          </cell>
          <cell r="EC96">
            <v>0</v>
          </cell>
          <cell r="ED96">
            <v>0</v>
          </cell>
          <cell r="EE96">
            <v>0</v>
          </cell>
          <cell r="EF96">
            <v>0</v>
          </cell>
          <cell r="EG96">
            <v>0</v>
          </cell>
          <cell r="EH96">
            <v>0</v>
          </cell>
          <cell r="GE96" t="str">
            <v>Reimburseables</v>
          </cell>
          <cell r="GF96">
            <v>0</v>
          </cell>
          <cell r="GG96">
            <v>688.91666666666663</v>
          </cell>
          <cell r="GH96">
            <v>688.91666666666663</v>
          </cell>
          <cell r="GI96">
            <v>688.91666666666663</v>
          </cell>
          <cell r="GJ96">
            <v>688.91666666666663</v>
          </cell>
          <cell r="GK96">
            <v>688.91666666666663</v>
          </cell>
          <cell r="GL96">
            <v>688.91666666666663</v>
          </cell>
          <cell r="GM96">
            <v>688.91666666666663</v>
          </cell>
          <cell r="GN96">
            <v>688.91666666666663</v>
          </cell>
          <cell r="GO96">
            <v>688.91666666666663</v>
          </cell>
          <cell r="GP96">
            <v>688.91666666666663</v>
          </cell>
          <cell r="GQ96">
            <v>688.91666666666663</v>
          </cell>
          <cell r="GR96">
            <v>3188.9166666666665</v>
          </cell>
        </row>
        <row r="97">
          <cell r="DU97">
            <v>0</v>
          </cell>
          <cell r="GE97">
            <v>0</v>
          </cell>
        </row>
        <row r="98">
          <cell r="DU98">
            <v>0</v>
          </cell>
          <cell r="GE98">
            <v>0</v>
          </cell>
        </row>
        <row r="99">
          <cell r="DU99">
            <v>0</v>
          </cell>
          <cell r="GE99">
            <v>0</v>
          </cell>
        </row>
        <row r="100">
          <cell r="DU100">
            <v>0</v>
          </cell>
          <cell r="GE100">
            <v>0</v>
          </cell>
        </row>
        <row r="101">
          <cell r="DU101">
            <v>0</v>
          </cell>
          <cell r="GE101">
            <v>0</v>
          </cell>
        </row>
        <row r="102">
          <cell r="DU102" t="str">
            <v>Personnel Expenses</v>
          </cell>
          <cell r="DV102">
            <v>0</v>
          </cell>
          <cell r="DW102">
            <v>0</v>
          </cell>
          <cell r="DX102">
            <v>0</v>
          </cell>
          <cell r="DY102">
            <v>0</v>
          </cell>
          <cell r="DZ102">
            <v>0</v>
          </cell>
          <cell r="EA102">
            <v>0</v>
          </cell>
          <cell r="EB102">
            <v>0</v>
          </cell>
          <cell r="EC102">
            <v>0</v>
          </cell>
          <cell r="ED102">
            <v>0</v>
          </cell>
          <cell r="EE102">
            <v>0</v>
          </cell>
          <cell r="EF102">
            <v>0</v>
          </cell>
          <cell r="EG102">
            <v>0</v>
          </cell>
          <cell r="EH102">
            <v>0</v>
          </cell>
          <cell r="GE102" t="str">
            <v>Personnel Expenses</v>
          </cell>
          <cell r="GF102">
            <v>34740.545378933341</v>
          </cell>
          <cell r="GG102">
            <v>47246.970417772463</v>
          </cell>
          <cell r="GH102">
            <v>47246.970417772463</v>
          </cell>
          <cell r="GI102">
            <v>93586.970417772463</v>
          </cell>
          <cell r="GJ102">
            <v>47246.970417772463</v>
          </cell>
          <cell r="GK102">
            <v>47246.970417772463</v>
          </cell>
          <cell r="GL102">
            <v>42993.561790381158</v>
          </cell>
          <cell r="GM102">
            <v>39328.85620038116</v>
          </cell>
          <cell r="GN102">
            <v>34100.66617986116</v>
          </cell>
          <cell r="GO102">
            <v>23353.831137681162</v>
          </cell>
          <cell r="GP102">
            <v>23588.539833333332</v>
          </cell>
          <cell r="GQ102">
            <v>19426.039833333336</v>
          </cell>
          <cell r="GR102">
            <v>4583.5745000000006</v>
          </cell>
        </row>
        <row r="103">
          <cell r="DU103" t="str">
            <v>Grant Expense</v>
          </cell>
          <cell r="DV103">
            <v>0</v>
          </cell>
          <cell r="DW103">
            <v>0</v>
          </cell>
          <cell r="DX103">
            <v>0</v>
          </cell>
          <cell r="DY103">
            <v>0</v>
          </cell>
          <cell r="DZ103">
            <v>0</v>
          </cell>
          <cell r="EA103">
            <v>0</v>
          </cell>
          <cell r="EB103">
            <v>0</v>
          </cell>
          <cell r="EC103">
            <v>0</v>
          </cell>
          <cell r="ED103">
            <v>0</v>
          </cell>
          <cell r="EE103">
            <v>0</v>
          </cell>
          <cell r="EF103">
            <v>0</v>
          </cell>
          <cell r="EG103">
            <v>0</v>
          </cell>
          <cell r="EH103">
            <v>0</v>
          </cell>
          <cell r="GE103" t="str">
            <v>Grant Expense</v>
          </cell>
          <cell r="GF103">
            <v>0</v>
          </cell>
          <cell r="GG103">
            <v>0</v>
          </cell>
          <cell r="GH103">
            <v>0</v>
          </cell>
          <cell r="GI103">
            <v>0</v>
          </cell>
          <cell r="GJ103">
            <v>0</v>
          </cell>
          <cell r="GK103">
            <v>0</v>
          </cell>
          <cell r="GL103">
            <v>0</v>
          </cell>
          <cell r="GM103">
            <v>0</v>
          </cell>
          <cell r="GN103">
            <v>0</v>
          </cell>
          <cell r="GO103">
            <v>0</v>
          </cell>
          <cell r="GP103">
            <v>0</v>
          </cell>
          <cell r="GQ103">
            <v>0</v>
          </cell>
          <cell r="GR103">
            <v>0</v>
          </cell>
        </row>
        <row r="104">
          <cell r="DU104" t="str">
            <v>Reimburseable Costs</v>
          </cell>
          <cell r="DV104">
            <v>0</v>
          </cell>
          <cell r="DW104">
            <v>0</v>
          </cell>
          <cell r="DX104">
            <v>0</v>
          </cell>
          <cell r="DY104">
            <v>0</v>
          </cell>
          <cell r="DZ104">
            <v>0</v>
          </cell>
          <cell r="EA104">
            <v>0</v>
          </cell>
          <cell r="EB104">
            <v>0</v>
          </cell>
          <cell r="EC104">
            <v>0</v>
          </cell>
          <cell r="ED104">
            <v>0</v>
          </cell>
          <cell r="EE104">
            <v>0</v>
          </cell>
          <cell r="EF104">
            <v>0</v>
          </cell>
          <cell r="EG104">
            <v>0</v>
          </cell>
          <cell r="EH104">
            <v>0</v>
          </cell>
          <cell r="GE104" t="str">
            <v>Reimburseable Costs</v>
          </cell>
          <cell r="GF104">
            <v>5838.4615384615381</v>
          </cell>
          <cell r="GG104">
            <v>15467.628205128205</v>
          </cell>
          <cell r="GH104">
            <v>14567.628205128205</v>
          </cell>
          <cell r="GI104">
            <v>14567.628205128205</v>
          </cell>
          <cell r="GJ104">
            <v>15467.628205128205</v>
          </cell>
          <cell r="GK104">
            <v>14567.628205128205</v>
          </cell>
          <cell r="GL104">
            <v>14567.628205128205</v>
          </cell>
          <cell r="GM104">
            <v>15467.628205128205</v>
          </cell>
          <cell r="GN104">
            <v>14567.628205128205</v>
          </cell>
          <cell r="GO104">
            <v>14567.628205128205</v>
          </cell>
          <cell r="GP104">
            <v>14567.628205128205</v>
          </cell>
          <cell r="GQ104">
            <v>15467.628205128205</v>
          </cell>
          <cell r="GR104">
            <v>13467.628205128205</v>
          </cell>
        </row>
        <row r="105">
          <cell r="DU105" t="str">
            <v>Non-Reimburseables</v>
          </cell>
          <cell r="DV105">
            <v>0</v>
          </cell>
          <cell r="DW105">
            <v>0</v>
          </cell>
          <cell r="DX105">
            <v>0</v>
          </cell>
          <cell r="DY105">
            <v>0</v>
          </cell>
          <cell r="DZ105">
            <v>0</v>
          </cell>
          <cell r="EA105">
            <v>0</v>
          </cell>
          <cell r="EB105">
            <v>0</v>
          </cell>
          <cell r="EC105">
            <v>0</v>
          </cell>
          <cell r="ED105">
            <v>0</v>
          </cell>
          <cell r="EE105">
            <v>0</v>
          </cell>
          <cell r="EF105">
            <v>0</v>
          </cell>
          <cell r="EG105">
            <v>0</v>
          </cell>
          <cell r="EH105">
            <v>0</v>
          </cell>
          <cell r="GE105" t="str">
            <v>Non-Reimburseables</v>
          </cell>
          <cell r="GF105">
            <v>0</v>
          </cell>
          <cell r="GG105">
            <v>688.91666666666663</v>
          </cell>
          <cell r="GH105">
            <v>688.91666666666663</v>
          </cell>
          <cell r="GI105">
            <v>688.91666666666663</v>
          </cell>
          <cell r="GJ105">
            <v>688.91666666666663</v>
          </cell>
          <cell r="GK105">
            <v>688.91666666666663</v>
          </cell>
          <cell r="GL105">
            <v>688.91666666666663</v>
          </cell>
          <cell r="GM105">
            <v>688.91666666666663</v>
          </cell>
          <cell r="GN105">
            <v>688.91666666666663</v>
          </cell>
          <cell r="GO105">
            <v>688.91666666666663</v>
          </cell>
          <cell r="GP105">
            <v>688.91666666666663</v>
          </cell>
          <cell r="GQ105">
            <v>688.91666666666663</v>
          </cell>
          <cell r="GR105">
            <v>3188.9166666666665</v>
          </cell>
        </row>
        <row r="106">
          <cell r="DU106">
            <v>0</v>
          </cell>
          <cell r="GE106">
            <v>0</v>
          </cell>
        </row>
        <row r="107">
          <cell r="DU107">
            <v>0</v>
          </cell>
          <cell r="GE107">
            <v>0</v>
          </cell>
        </row>
        <row r="108">
          <cell r="DU108">
            <v>0</v>
          </cell>
          <cell r="GE108">
            <v>0</v>
          </cell>
        </row>
        <row r="109">
          <cell r="DU109">
            <v>0</v>
          </cell>
          <cell r="GE109">
            <v>0</v>
          </cell>
        </row>
        <row r="110">
          <cell r="DU110">
            <v>0</v>
          </cell>
          <cell r="GE110">
            <v>0</v>
          </cell>
        </row>
        <row r="111">
          <cell r="DU111" t="str">
            <v>Allocated Staff Expenses</v>
          </cell>
          <cell r="DV111">
            <v>0</v>
          </cell>
          <cell r="DW111">
            <v>0</v>
          </cell>
          <cell r="DX111">
            <v>0</v>
          </cell>
          <cell r="DY111">
            <v>0</v>
          </cell>
          <cell r="DZ111">
            <v>0</v>
          </cell>
          <cell r="EA111">
            <v>0</v>
          </cell>
          <cell r="EB111">
            <v>0</v>
          </cell>
          <cell r="EC111">
            <v>0</v>
          </cell>
          <cell r="ED111">
            <v>0</v>
          </cell>
          <cell r="EE111">
            <v>0</v>
          </cell>
          <cell r="EF111">
            <v>0</v>
          </cell>
          <cell r="EG111">
            <v>0</v>
          </cell>
          <cell r="EH111">
            <v>0</v>
          </cell>
          <cell r="GE111" t="str">
            <v>Allocated Staff Expenses</v>
          </cell>
          <cell r="GF111">
            <v>1965.3115374615384</v>
          </cell>
          <cell r="GG111">
            <v>1965.3115374615384</v>
          </cell>
          <cell r="GH111">
            <v>1965.3115374615384</v>
          </cell>
          <cell r="GI111">
            <v>1965.3115374615384</v>
          </cell>
          <cell r="GJ111">
            <v>1965.3115374615384</v>
          </cell>
          <cell r="GK111">
            <v>1965.3115374615384</v>
          </cell>
          <cell r="GL111">
            <v>1965.3115374615384</v>
          </cell>
          <cell r="GM111">
            <v>1965.3115374615384</v>
          </cell>
          <cell r="GN111">
            <v>1965.3115374615384</v>
          </cell>
          <cell r="GO111">
            <v>1965.3115374615384</v>
          </cell>
          <cell r="GP111">
            <v>1965.3115374615384</v>
          </cell>
          <cell r="GQ111">
            <v>1965.3115374615384</v>
          </cell>
          <cell r="GR111">
            <v>1965.3115374615384</v>
          </cell>
        </row>
        <row r="112">
          <cell r="DU112">
            <v>0</v>
          </cell>
          <cell r="GE112">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2">
          <cell r="H2" t="str">
            <v>Pick Month</v>
          </cell>
          <cell r="J2" t="str">
            <v>Pick Month</v>
          </cell>
          <cell r="L2" t="str">
            <v>Pick Month</v>
          </cell>
          <cell r="N2" t="str">
            <v>Pick Month</v>
          </cell>
        </row>
        <row r="3">
          <cell r="H3">
            <v>41518</v>
          </cell>
          <cell r="J3">
            <v>41760</v>
          </cell>
          <cell r="L3">
            <v>42979</v>
          </cell>
          <cell r="N3">
            <v>41518</v>
          </cell>
        </row>
        <row r="4">
          <cell r="H4">
            <v>41548</v>
          </cell>
          <cell r="J4">
            <v>41791</v>
          </cell>
          <cell r="L4">
            <v>43009</v>
          </cell>
          <cell r="N4">
            <v>41548</v>
          </cell>
        </row>
        <row r="5">
          <cell r="H5">
            <v>41579</v>
          </cell>
          <cell r="J5">
            <v>41821</v>
          </cell>
          <cell r="L5">
            <v>43040</v>
          </cell>
          <cell r="N5">
            <v>41579</v>
          </cell>
        </row>
        <row r="6">
          <cell r="H6">
            <v>41609</v>
          </cell>
          <cell r="J6">
            <v>41852</v>
          </cell>
          <cell r="L6">
            <v>43070</v>
          </cell>
          <cell r="N6">
            <v>41609</v>
          </cell>
        </row>
        <row r="7">
          <cell r="H7">
            <v>41640</v>
          </cell>
          <cell r="J7">
            <v>41883</v>
          </cell>
          <cell r="L7">
            <v>43101</v>
          </cell>
          <cell r="N7">
            <v>41640</v>
          </cell>
        </row>
        <row r="8">
          <cell r="H8">
            <v>41671</v>
          </cell>
          <cell r="J8">
            <v>41913</v>
          </cell>
          <cell r="L8">
            <v>43132</v>
          </cell>
          <cell r="N8">
            <v>41671</v>
          </cell>
        </row>
        <row r="9">
          <cell r="H9">
            <v>41699</v>
          </cell>
          <cell r="J9">
            <v>41944</v>
          </cell>
          <cell r="L9">
            <v>43160</v>
          </cell>
          <cell r="N9">
            <v>41699</v>
          </cell>
        </row>
        <row r="10">
          <cell r="H10">
            <v>41730</v>
          </cell>
          <cell r="J10">
            <v>41974</v>
          </cell>
          <cell r="L10">
            <v>43191</v>
          </cell>
          <cell r="N10">
            <v>41730</v>
          </cell>
        </row>
        <row r="11">
          <cell r="H11">
            <v>41760</v>
          </cell>
          <cell r="J11">
            <v>42005</v>
          </cell>
          <cell r="L11">
            <v>43221</v>
          </cell>
          <cell r="N11">
            <v>41760</v>
          </cell>
        </row>
        <row r="12">
          <cell r="J12">
            <v>42036</v>
          </cell>
          <cell r="L12">
            <v>43252</v>
          </cell>
          <cell r="N12">
            <v>41791</v>
          </cell>
        </row>
        <row r="13">
          <cell r="J13">
            <v>42064</v>
          </cell>
          <cell r="L13">
            <v>43282</v>
          </cell>
          <cell r="N13">
            <v>41821</v>
          </cell>
        </row>
        <row r="14">
          <cell r="J14">
            <v>42095</v>
          </cell>
          <cell r="L14">
            <v>43313</v>
          </cell>
          <cell r="N14">
            <v>41852</v>
          </cell>
        </row>
        <row r="15">
          <cell r="J15">
            <v>42125</v>
          </cell>
          <cell r="L15">
            <v>43344</v>
          </cell>
          <cell r="N15">
            <v>41883</v>
          </cell>
        </row>
        <row r="16">
          <cell r="J16">
            <v>42156</v>
          </cell>
          <cell r="N16">
            <v>41913</v>
          </cell>
        </row>
        <row r="17">
          <cell r="J17">
            <v>42186</v>
          </cell>
          <cell r="N17">
            <v>41944</v>
          </cell>
        </row>
        <row r="18">
          <cell r="J18">
            <v>42217</v>
          </cell>
          <cell r="N18">
            <v>41974</v>
          </cell>
        </row>
        <row r="19">
          <cell r="J19">
            <v>42248</v>
          </cell>
          <cell r="N19">
            <v>42005</v>
          </cell>
        </row>
        <row r="20">
          <cell r="J20">
            <v>42278</v>
          </cell>
          <cell r="N20">
            <v>42036</v>
          </cell>
        </row>
        <row r="21">
          <cell r="J21">
            <v>42309</v>
          </cell>
          <cell r="N21">
            <v>42064</v>
          </cell>
        </row>
        <row r="22">
          <cell r="J22">
            <v>42339</v>
          </cell>
          <cell r="N22">
            <v>42095</v>
          </cell>
        </row>
        <row r="23">
          <cell r="J23">
            <v>42370</v>
          </cell>
          <cell r="N23">
            <v>42125</v>
          </cell>
        </row>
        <row r="24">
          <cell r="J24">
            <v>42401</v>
          </cell>
          <cell r="N24">
            <v>42156</v>
          </cell>
        </row>
        <row r="25">
          <cell r="J25">
            <v>42430</v>
          </cell>
          <cell r="N25">
            <v>42186</v>
          </cell>
        </row>
        <row r="26">
          <cell r="J26">
            <v>42461</v>
          </cell>
          <cell r="N26">
            <v>42217</v>
          </cell>
        </row>
        <row r="27">
          <cell r="J27">
            <v>42491</v>
          </cell>
          <cell r="N27">
            <v>42248</v>
          </cell>
        </row>
        <row r="28">
          <cell r="J28">
            <v>42522</v>
          </cell>
          <cell r="N28">
            <v>42278</v>
          </cell>
        </row>
        <row r="29">
          <cell r="J29">
            <v>42552</v>
          </cell>
          <cell r="N29">
            <v>42309</v>
          </cell>
        </row>
        <row r="30">
          <cell r="J30">
            <v>42583</v>
          </cell>
          <cell r="N30">
            <v>42339</v>
          </cell>
        </row>
        <row r="31">
          <cell r="J31">
            <v>42614</v>
          </cell>
          <cell r="N31">
            <v>42370</v>
          </cell>
        </row>
        <row r="32">
          <cell r="J32">
            <v>42644</v>
          </cell>
          <cell r="N32">
            <v>42401</v>
          </cell>
        </row>
        <row r="33">
          <cell r="J33">
            <v>42675</v>
          </cell>
          <cell r="N33">
            <v>42430</v>
          </cell>
        </row>
        <row r="34">
          <cell r="J34">
            <v>42705</v>
          </cell>
          <cell r="N34">
            <v>42461</v>
          </cell>
        </row>
        <row r="35">
          <cell r="J35">
            <v>42736</v>
          </cell>
          <cell r="N35">
            <v>42491</v>
          </cell>
        </row>
        <row r="36">
          <cell r="J36">
            <v>42767</v>
          </cell>
          <cell r="N36">
            <v>42522</v>
          </cell>
        </row>
        <row r="37">
          <cell r="J37">
            <v>42795</v>
          </cell>
          <cell r="N37">
            <v>42552</v>
          </cell>
        </row>
        <row r="38">
          <cell r="J38">
            <v>42826</v>
          </cell>
          <cell r="N38">
            <v>42583</v>
          </cell>
        </row>
        <row r="39">
          <cell r="J39">
            <v>42856</v>
          </cell>
          <cell r="N39">
            <v>42614</v>
          </cell>
        </row>
        <row r="40">
          <cell r="J40">
            <v>42887</v>
          </cell>
          <cell r="N40">
            <v>42644</v>
          </cell>
        </row>
        <row r="41">
          <cell r="J41">
            <v>42917</v>
          </cell>
          <cell r="N41">
            <v>42675</v>
          </cell>
        </row>
        <row r="42">
          <cell r="J42">
            <v>42948</v>
          </cell>
          <cell r="N42">
            <v>42705</v>
          </cell>
        </row>
        <row r="43">
          <cell r="J43">
            <v>42979</v>
          </cell>
          <cell r="N43">
            <v>42736</v>
          </cell>
        </row>
        <row r="44">
          <cell r="N44">
            <v>42767</v>
          </cell>
        </row>
        <row r="45">
          <cell r="N45">
            <v>42795</v>
          </cell>
        </row>
        <row r="46">
          <cell r="N46">
            <v>42826</v>
          </cell>
        </row>
        <row r="47">
          <cell r="N47">
            <v>42856</v>
          </cell>
        </row>
        <row r="48">
          <cell r="N48">
            <v>42887</v>
          </cell>
        </row>
        <row r="49">
          <cell r="N49">
            <v>42917</v>
          </cell>
        </row>
        <row r="50">
          <cell r="N50">
            <v>42948</v>
          </cell>
        </row>
        <row r="51">
          <cell r="N51">
            <v>42979</v>
          </cell>
        </row>
        <row r="52">
          <cell r="N52">
            <v>43009</v>
          </cell>
        </row>
        <row r="53">
          <cell r="N53">
            <v>43040</v>
          </cell>
        </row>
        <row r="54">
          <cell r="N54">
            <v>43070</v>
          </cell>
        </row>
        <row r="55">
          <cell r="N55">
            <v>43101</v>
          </cell>
        </row>
        <row r="56">
          <cell r="N56">
            <v>43132</v>
          </cell>
        </row>
        <row r="57">
          <cell r="N57">
            <v>43160</v>
          </cell>
        </row>
        <row r="58">
          <cell r="N58">
            <v>43191</v>
          </cell>
        </row>
        <row r="59">
          <cell r="N59">
            <v>43221</v>
          </cell>
        </row>
        <row r="60">
          <cell r="N60">
            <v>43252</v>
          </cell>
        </row>
        <row r="61">
          <cell r="N61">
            <v>43282</v>
          </cell>
        </row>
        <row r="62">
          <cell r="N62">
            <v>43313</v>
          </cell>
        </row>
        <row r="63">
          <cell r="N63">
            <v>43344</v>
          </cell>
        </row>
      </sheetData>
      <sheetData sheetId="19">
        <row r="3">
          <cell r="CA3" t="str">
            <v>Select Type</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3">
          <cell r="CA3" t="str">
            <v>Select Type</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Detail"/>
      <sheetName val="Cost Centers"/>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tions"/>
      <sheetName val="Consolidated"/>
      <sheetName val="Mix Direct Vs. Sub-Awards"/>
      <sheetName val="Platform &amp; Donor Diversif"/>
      <sheetName val="Detail"/>
      <sheetName val="Cambodia"/>
      <sheetName val="Sheet1"/>
      <sheetName val="Sheet2"/>
      <sheetName val="Sheet5"/>
      <sheetName val="Sheet6"/>
      <sheetName val="Sheet38"/>
      <sheetName val="Sheet7"/>
      <sheetName val="Sheet8"/>
      <sheetName val="Sheet42"/>
      <sheetName val="Sep 2019"/>
      <sheetName val="August 2019 "/>
      <sheetName val="Mix_Direct_Vs__Sub-Awards"/>
      <sheetName val="Platform_&amp;_Donor_Diversif"/>
      <sheetName val="Sep_2019"/>
      <sheetName val="August_2019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
      <sheetName val="Org Break Down BOE"/>
      <sheetName val="TAN HQ loe "/>
      <sheetName val="IT Price List"/>
      <sheetName val="Tan IT"/>
      <sheetName val="Misc Local Exp"/>
      <sheetName val="SF424"/>
      <sheetName val="SF424A1"/>
      <sheetName val="SF424A2"/>
      <sheetName val="Budget Break down BOE"/>
      <sheetName val="Summary"/>
      <sheetName val="Pact Details"/>
      <sheetName val="Pact Travel"/>
      <sheetName val="Pact Activities"/>
      <sheetName val="LOE Policy"/>
      <sheetName val="IT Policy"/>
      <sheetName val="IT Pricing List"/>
      <sheetName val="Pact Cost Allocation Method "/>
      <sheetName val="Pact Procurement Plan"/>
      <sheetName val="Cost Assumptions"/>
      <sheetName val="Cost Share"/>
      <sheetName val="Instructions_"/>
      <sheetName val="Org_Break_Down_BOE"/>
      <sheetName val="TAN_HQ_loe_"/>
      <sheetName val="IT_Price_List"/>
      <sheetName val="Tan_IT"/>
      <sheetName val="Misc_Local_Exp"/>
      <sheetName val="Budget_Break_down_BOE"/>
      <sheetName val="Pact_Details"/>
      <sheetName val="Pact_Travel"/>
      <sheetName val="Pact_Activities"/>
      <sheetName val="LOE_Policy"/>
      <sheetName val="IT_Policy"/>
      <sheetName val="IT_Pricing_List"/>
      <sheetName val="Pact_Cost_Allocation_Method_"/>
      <sheetName val="Pact_Procurement_Plan"/>
      <sheetName val="Cost_Assumptions"/>
      <sheetName val="Cost_Share"/>
      <sheetName val="Instructions_1"/>
      <sheetName val="Org_Break_Down_BOE1"/>
      <sheetName val="TAN_HQ_loe_1"/>
      <sheetName val="IT_Price_List1"/>
      <sheetName val="Tan_IT1"/>
      <sheetName val="Misc_Local_Exp1"/>
      <sheetName val="Budget_Break_down_BOE1"/>
      <sheetName val="Pact_Details1"/>
      <sheetName val="Pact_Travel1"/>
      <sheetName val="Pact_Activities1"/>
      <sheetName val="LOE_Policy1"/>
      <sheetName val="IT_Policy1"/>
      <sheetName val="IT_Pricing_List1"/>
      <sheetName val="Pact_Cost_Allocation_Method_1"/>
      <sheetName val="Pact_Procurement_Plan1"/>
      <sheetName val="Cost_Assumptions1"/>
      <sheetName val="Cost_Shar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Detail-1"/>
      <sheetName val="subgrants"/>
      <sheetName val="SF424"/>
      <sheetName val="SF424A1"/>
      <sheetName val="SF424A2"/>
      <sheetName val="Links"/>
      <sheetName val="Sheet1"/>
      <sheetName val="Schedule 1- 5 Yr TO Budget"/>
      <sheetName val="Incoterms"/>
      <sheetName val="Schedule_1-_5_Yr_TO_Budget"/>
    </sheetNames>
    <sheetDataSet>
      <sheetData sheetId="0" refreshError="1"/>
      <sheetData sheetId="1" refreshError="1">
        <row r="1">
          <cell r="J1">
            <v>1.05</v>
          </cell>
        </row>
        <row r="2">
          <cell r="J2">
            <v>1.04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IV72"/>
  <sheetViews>
    <sheetView showGridLines="0" topLeftCell="A17" zoomScale="115" zoomScaleNormal="115" workbookViewId="0">
      <selection activeCell="B67" sqref="B67:O67"/>
    </sheetView>
  </sheetViews>
  <sheetFormatPr defaultColWidth="8.77734375" defaultRowHeight="13.2"/>
  <cols>
    <col min="1" max="1" width="3" style="77" customWidth="1"/>
    <col min="2" max="2" width="37.44140625" style="79" customWidth="1"/>
    <col min="3" max="3" width="10.21875" style="79" customWidth="1"/>
    <col min="4" max="5" width="9.21875" style="79" bestFit="1" customWidth="1"/>
    <col min="6" max="6" width="10.77734375" style="79" bestFit="1" customWidth="1"/>
    <col min="7" max="7" width="8.77734375" style="79"/>
    <col min="8" max="8" width="11.21875" style="79" bestFit="1" customWidth="1"/>
    <col min="9" max="12" width="8.77734375" style="79"/>
    <col min="13" max="13" width="12.77734375" style="79" customWidth="1"/>
    <col min="14" max="18" width="8.77734375" style="79"/>
    <col min="19" max="19" width="10.21875" style="79" bestFit="1" customWidth="1"/>
    <col min="20" max="256" width="8.77734375" style="79"/>
    <col min="257" max="257" width="3" style="79" customWidth="1"/>
    <col min="258" max="258" width="22.21875" style="79" customWidth="1"/>
    <col min="259" max="259" width="10.21875" style="79" customWidth="1"/>
    <col min="260" max="261" width="9.21875" style="79" bestFit="1" customWidth="1"/>
    <col min="262" max="262" width="10.77734375" style="79" bestFit="1" customWidth="1"/>
    <col min="263" max="263" width="8.77734375" style="79"/>
    <col min="264" max="264" width="11.21875" style="79" bestFit="1" customWidth="1"/>
    <col min="265" max="512" width="8.77734375" style="79"/>
    <col min="513" max="513" width="3" style="79" customWidth="1"/>
    <col min="514" max="514" width="22.21875" style="79" customWidth="1"/>
    <col min="515" max="515" width="10.21875" style="79" customWidth="1"/>
    <col min="516" max="517" width="9.21875" style="79" bestFit="1" customWidth="1"/>
    <col min="518" max="518" width="10.77734375" style="79" bestFit="1" customWidth="1"/>
    <col min="519" max="519" width="8.77734375" style="79"/>
    <col min="520" max="520" width="11.21875" style="79" bestFit="1" customWidth="1"/>
    <col min="521" max="768" width="8.77734375" style="79"/>
    <col min="769" max="769" width="3" style="79" customWidth="1"/>
    <col min="770" max="770" width="22.21875" style="79" customWidth="1"/>
    <col min="771" max="771" width="10.21875" style="79" customWidth="1"/>
    <col min="772" max="773" width="9.21875" style="79" bestFit="1" customWidth="1"/>
    <col min="774" max="774" width="10.77734375" style="79" bestFit="1" customWidth="1"/>
    <col min="775" max="775" width="8.77734375" style="79"/>
    <col min="776" max="776" width="11.21875" style="79" bestFit="1" customWidth="1"/>
    <col min="777" max="1024" width="8.77734375" style="79"/>
    <col min="1025" max="1025" width="3" style="79" customWidth="1"/>
    <col min="1026" max="1026" width="22.21875" style="79" customWidth="1"/>
    <col min="1027" max="1027" width="10.21875" style="79" customWidth="1"/>
    <col min="1028" max="1029" width="9.21875" style="79" bestFit="1" customWidth="1"/>
    <col min="1030" max="1030" width="10.77734375" style="79" bestFit="1" customWidth="1"/>
    <col min="1031" max="1031" width="8.77734375" style="79"/>
    <col min="1032" max="1032" width="11.21875" style="79" bestFit="1" customWidth="1"/>
    <col min="1033" max="1280" width="8.77734375" style="79"/>
    <col min="1281" max="1281" width="3" style="79" customWidth="1"/>
    <col min="1282" max="1282" width="22.21875" style="79" customWidth="1"/>
    <col min="1283" max="1283" width="10.21875" style="79" customWidth="1"/>
    <col min="1284" max="1285" width="9.21875" style="79" bestFit="1" customWidth="1"/>
    <col min="1286" max="1286" width="10.77734375" style="79" bestFit="1" customWidth="1"/>
    <col min="1287" max="1287" width="8.77734375" style="79"/>
    <col min="1288" max="1288" width="11.21875" style="79" bestFit="1" customWidth="1"/>
    <col min="1289" max="1536" width="8.77734375" style="79"/>
    <col min="1537" max="1537" width="3" style="79" customWidth="1"/>
    <col min="1538" max="1538" width="22.21875" style="79" customWidth="1"/>
    <col min="1539" max="1539" width="10.21875" style="79" customWidth="1"/>
    <col min="1540" max="1541" width="9.21875" style="79" bestFit="1" customWidth="1"/>
    <col min="1542" max="1542" width="10.77734375" style="79" bestFit="1" customWidth="1"/>
    <col min="1543" max="1543" width="8.77734375" style="79"/>
    <col min="1544" max="1544" width="11.21875" style="79" bestFit="1" customWidth="1"/>
    <col min="1545" max="1792" width="8.77734375" style="79"/>
    <col min="1793" max="1793" width="3" style="79" customWidth="1"/>
    <col min="1794" max="1794" width="22.21875" style="79" customWidth="1"/>
    <col min="1795" max="1795" width="10.21875" style="79" customWidth="1"/>
    <col min="1796" max="1797" width="9.21875" style="79" bestFit="1" customWidth="1"/>
    <col min="1798" max="1798" width="10.77734375" style="79" bestFit="1" customWidth="1"/>
    <col min="1799" max="1799" width="8.77734375" style="79"/>
    <col min="1800" max="1800" width="11.21875" style="79" bestFit="1" customWidth="1"/>
    <col min="1801" max="2048" width="8.77734375" style="79"/>
    <col min="2049" max="2049" width="3" style="79" customWidth="1"/>
    <col min="2050" max="2050" width="22.21875" style="79" customWidth="1"/>
    <col min="2051" max="2051" width="10.21875" style="79" customWidth="1"/>
    <col min="2052" max="2053" width="9.21875" style="79" bestFit="1" customWidth="1"/>
    <col min="2054" max="2054" width="10.77734375" style="79" bestFit="1" customWidth="1"/>
    <col min="2055" max="2055" width="8.77734375" style="79"/>
    <col min="2056" max="2056" width="11.21875" style="79" bestFit="1" customWidth="1"/>
    <col min="2057" max="2304" width="8.77734375" style="79"/>
    <col min="2305" max="2305" width="3" style="79" customWidth="1"/>
    <col min="2306" max="2306" width="22.21875" style="79" customWidth="1"/>
    <col min="2307" max="2307" width="10.21875" style="79" customWidth="1"/>
    <col min="2308" max="2309" width="9.21875" style="79" bestFit="1" customWidth="1"/>
    <col min="2310" max="2310" width="10.77734375" style="79" bestFit="1" customWidth="1"/>
    <col min="2311" max="2311" width="8.77734375" style="79"/>
    <col min="2312" max="2312" width="11.21875" style="79" bestFit="1" customWidth="1"/>
    <col min="2313" max="2560" width="8.77734375" style="79"/>
    <col min="2561" max="2561" width="3" style="79" customWidth="1"/>
    <col min="2562" max="2562" width="22.21875" style="79" customWidth="1"/>
    <col min="2563" max="2563" width="10.21875" style="79" customWidth="1"/>
    <col min="2564" max="2565" width="9.21875" style="79" bestFit="1" customWidth="1"/>
    <col min="2566" max="2566" width="10.77734375" style="79" bestFit="1" customWidth="1"/>
    <col min="2567" max="2567" width="8.77734375" style="79"/>
    <col min="2568" max="2568" width="11.21875" style="79" bestFit="1" customWidth="1"/>
    <col min="2569" max="2816" width="8.77734375" style="79"/>
    <col min="2817" max="2817" width="3" style="79" customWidth="1"/>
    <col min="2818" max="2818" width="22.21875" style="79" customWidth="1"/>
    <col min="2819" max="2819" width="10.21875" style="79" customWidth="1"/>
    <col min="2820" max="2821" width="9.21875" style="79" bestFit="1" customWidth="1"/>
    <col min="2822" max="2822" width="10.77734375" style="79" bestFit="1" customWidth="1"/>
    <col min="2823" max="2823" width="8.77734375" style="79"/>
    <col min="2824" max="2824" width="11.21875" style="79" bestFit="1" customWidth="1"/>
    <col min="2825" max="3072" width="8.77734375" style="79"/>
    <col min="3073" max="3073" width="3" style="79" customWidth="1"/>
    <col min="3074" max="3074" width="22.21875" style="79" customWidth="1"/>
    <col min="3075" max="3075" width="10.21875" style="79" customWidth="1"/>
    <col min="3076" max="3077" width="9.21875" style="79" bestFit="1" customWidth="1"/>
    <col min="3078" max="3078" width="10.77734375" style="79" bestFit="1" customWidth="1"/>
    <col min="3079" max="3079" width="8.77734375" style="79"/>
    <col min="3080" max="3080" width="11.21875" style="79" bestFit="1" customWidth="1"/>
    <col min="3081" max="3328" width="8.77734375" style="79"/>
    <col min="3329" max="3329" width="3" style="79" customWidth="1"/>
    <col min="3330" max="3330" width="22.21875" style="79" customWidth="1"/>
    <col min="3331" max="3331" width="10.21875" style="79" customWidth="1"/>
    <col min="3332" max="3333" width="9.21875" style="79" bestFit="1" customWidth="1"/>
    <col min="3334" max="3334" width="10.77734375" style="79" bestFit="1" customWidth="1"/>
    <col min="3335" max="3335" width="8.77734375" style="79"/>
    <col min="3336" max="3336" width="11.21875" style="79" bestFit="1" customWidth="1"/>
    <col min="3337" max="3584" width="8.77734375" style="79"/>
    <col min="3585" max="3585" width="3" style="79" customWidth="1"/>
    <col min="3586" max="3586" width="22.21875" style="79" customWidth="1"/>
    <col min="3587" max="3587" width="10.21875" style="79" customWidth="1"/>
    <col min="3588" max="3589" width="9.21875" style="79" bestFit="1" customWidth="1"/>
    <col min="3590" max="3590" width="10.77734375" style="79" bestFit="1" customWidth="1"/>
    <col min="3591" max="3591" width="8.77734375" style="79"/>
    <col min="3592" max="3592" width="11.21875" style="79" bestFit="1" customWidth="1"/>
    <col min="3593" max="3840" width="8.77734375" style="79"/>
    <col min="3841" max="3841" width="3" style="79" customWidth="1"/>
    <col min="3842" max="3842" width="22.21875" style="79" customWidth="1"/>
    <col min="3843" max="3843" width="10.21875" style="79" customWidth="1"/>
    <col min="3844" max="3845" width="9.21875" style="79" bestFit="1" customWidth="1"/>
    <col min="3846" max="3846" width="10.77734375" style="79" bestFit="1" customWidth="1"/>
    <col min="3847" max="3847" width="8.77734375" style="79"/>
    <col min="3848" max="3848" width="11.21875" style="79" bestFit="1" customWidth="1"/>
    <col min="3849" max="4096" width="8.77734375" style="79"/>
    <col min="4097" max="4097" width="3" style="79" customWidth="1"/>
    <col min="4098" max="4098" width="22.21875" style="79" customWidth="1"/>
    <col min="4099" max="4099" width="10.21875" style="79" customWidth="1"/>
    <col min="4100" max="4101" width="9.21875" style="79" bestFit="1" customWidth="1"/>
    <col min="4102" max="4102" width="10.77734375" style="79" bestFit="1" customWidth="1"/>
    <col min="4103" max="4103" width="8.77734375" style="79"/>
    <col min="4104" max="4104" width="11.21875" style="79" bestFit="1" customWidth="1"/>
    <col min="4105" max="4352" width="8.77734375" style="79"/>
    <col min="4353" max="4353" width="3" style="79" customWidth="1"/>
    <col min="4354" max="4354" width="22.21875" style="79" customWidth="1"/>
    <col min="4355" max="4355" width="10.21875" style="79" customWidth="1"/>
    <col min="4356" max="4357" width="9.21875" style="79" bestFit="1" customWidth="1"/>
    <col min="4358" max="4358" width="10.77734375" style="79" bestFit="1" customWidth="1"/>
    <col min="4359" max="4359" width="8.77734375" style="79"/>
    <col min="4360" max="4360" width="11.21875" style="79" bestFit="1" customWidth="1"/>
    <col min="4361" max="4608" width="8.77734375" style="79"/>
    <col min="4609" max="4609" width="3" style="79" customWidth="1"/>
    <col min="4610" max="4610" width="22.21875" style="79" customWidth="1"/>
    <col min="4611" max="4611" width="10.21875" style="79" customWidth="1"/>
    <col min="4612" max="4613" width="9.21875" style="79" bestFit="1" customWidth="1"/>
    <col min="4614" max="4614" width="10.77734375" style="79" bestFit="1" customWidth="1"/>
    <col min="4615" max="4615" width="8.77734375" style="79"/>
    <col min="4616" max="4616" width="11.21875" style="79" bestFit="1" customWidth="1"/>
    <col min="4617" max="4864" width="8.77734375" style="79"/>
    <col min="4865" max="4865" width="3" style="79" customWidth="1"/>
    <col min="4866" max="4866" width="22.21875" style="79" customWidth="1"/>
    <col min="4867" max="4867" width="10.21875" style="79" customWidth="1"/>
    <col min="4868" max="4869" width="9.21875" style="79" bestFit="1" customWidth="1"/>
    <col min="4870" max="4870" width="10.77734375" style="79" bestFit="1" customWidth="1"/>
    <col min="4871" max="4871" width="8.77734375" style="79"/>
    <col min="4872" max="4872" width="11.21875" style="79" bestFit="1" customWidth="1"/>
    <col min="4873" max="5120" width="8.77734375" style="79"/>
    <col min="5121" max="5121" width="3" style="79" customWidth="1"/>
    <col min="5122" max="5122" width="22.21875" style="79" customWidth="1"/>
    <col min="5123" max="5123" width="10.21875" style="79" customWidth="1"/>
    <col min="5124" max="5125" width="9.21875" style="79" bestFit="1" customWidth="1"/>
    <col min="5126" max="5126" width="10.77734375" style="79" bestFit="1" customWidth="1"/>
    <col min="5127" max="5127" width="8.77734375" style="79"/>
    <col min="5128" max="5128" width="11.21875" style="79" bestFit="1" customWidth="1"/>
    <col min="5129" max="5376" width="8.77734375" style="79"/>
    <col min="5377" max="5377" width="3" style="79" customWidth="1"/>
    <col min="5378" max="5378" width="22.21875" style="79" customWidth="1"/>
    <col min="5379" max="5379" width="10.21875" style="79" customWidth="1"/>
    <col min="5380" max="5381" width="9.21875" style="79" bestFit="1" customWidth="1"/>
    <col min="5382" max="5382" width="10.77734375" style="79" bestFit="1" customWidth="1"/>
    <col min="5383" max="5383" width="8.77734375" style="79"/>
    <col min="5384" max="5384" width="11.21875" style="79" bestFit="1" customWidth="1"/>
    <col min="5385" max="5632" width="8.77734375" style="79"/>
    <col min="5633" max="5633" width="3" style="79" customWidth="1"/>
    <col min="5634" max="5634" width="22.21875" style="79" customWidth="1"/>
    <col min="5635" max="5635" width="10.21875" style="79" customWidth="1"/>
    <col min="5636" max="5637" width="9.21875" style="79" bestFit="1" customWidth="1"/>
    <col min="5638" max="5638" width="10.77734375" style="79" bestFit="1" customWidth="1"/>
    <col min="5639" max="5639" width="8.77734375" style="79"/>
    <col min="5640" max="5640" width="11.21875" style="79" bestFit="1" customWidth="1"/>
    <col min="5641" max="5888" width="8.77734375" style="79"/>
    <col min="5889" max="5889" width="3" style="79" customWidth="1"/>
    <col min="5890" max="5890" width="22.21875" style="79" customWidth="1"/>
    <col min="5891" max="5891" width="10.21875" style="79" customWidth="1"/>
    <col min="5892" max="5893" width="9.21875" style="79" bestFit="1" customWidth="1"/>
    <col min="5894" max="5894" width="10.77734375" style="79" bestFit="1" customWidth="1"/>
    <col min="5895" max="5895" width="8.77734375" style="79"/>
    <col min="5896" max="5896" width="11.21875" style="79" bestFit="1" customWidth="1"/>
    <col min="5897" max="6144" width="8.77734375" style="79"/>
    <col min="6145" max="6145" width="3" style="79" customWidth="1"/>
    <col min="6146" max="6146" width="22.21875" style="79" customWidth="1"/>
    <col min="6147" max="6147" width="10.21875" style="79" customWidth="1"/>
    <col min="6148" max="6149" width="9.21875" style="79" bestFit="1" customWidth="1"/>
    <col min="6150" max="6150" width="10.77734375" style="79" bestFit="1" customWidth="1"/>
    <col min="6151" max="6151" width="8.77734375" style="79"/>
    <col min="6152" max="6152" width="11.21875" style="79" bestFit="1" customWidth="1"/>
    <col min="6153" max="6400" width="8.77734375" style="79"/>
    <col min="6401" max="6401" width="3" style="79" customWidth="1"/>
    <col min="6402" max="6402" width="22.21875" style="79" customWidth="1"/>
    <col min="6403" max="6403" width="10.21875" style="79" customWidth="1"/>
    <col min="6404" max="6405" width="9.21875" style="79" bestFit="1" customWidth="1"/>
    <col min="6406" max="6406" width="10.77734375" style="79" bestFit="1" customWidth="1"/>
    <col min="6407" max="6407" width="8.77734375" style="79"/>
    <col min="6408" max="6408" width="11.21875" style="79" bestFit="1" customWidth="1"/>
    <col min="6409" max="6656" width="8.77734375" style="79"/>
    <col min="6657" max="6657" width="3" style="79" customWidth="1"/>
    <col min="6658" max="6658" width="22.21875" style="79" customWidth="1"/>
    <col min="6659" max="6659" width="10.21875" style="79" customWidth="1"/>
    <col min="6660" max="6661" width="9.21875" style="79" bestFit="1" customWidth="1"/>
    <col min="6662" max="6662" width="10.77734375" style="79" bestFit="1" customWidth="1"/>
    <col min="6663" max="6663" width="8.77734375" style="79"/>
    <col min="6664" max="6664" width="11.21875" style="79" bestFit="1" customWidth="1"/>
    <col min="6665" max="6912" width="8.77734375" style="79"/>
    <col min="6913" max="6913" width="3" style="79" customWidth="1"/>
    <col min="6914" max="6914" width="22.21875" style="79" customWidth="1"/>
    <col min="6915" max="6915" width="10.21875" style="79" customWidth="1"/>
    <col min="6916" max="6917" width="9.21875" style="79" bestFit="1" customWidth="1"/>
    <col min="6918" max="6918" width="10.77734375" style="79" bestFit="1" customWidth="1"/>
    <col min="6919" max="6919" width="8.77734375" style="79"/>
    <col min="6920" max="6920" width="11.21875" style="79" bestFit="1" customWidth="1"/>
    <col min="6921" max="7168" width="8.77734375" style="79"/>
    <col min="7169" max="7169" width="3" style="79" customWidth="1"/>
    <col min="7170" max="7170" width="22.21875" style="79" customWidth="1"/>
    <col min="7171" max="7171" width="10.21875" style="79" customWidth="1"/>
    <col min="7172" max="7173" width="9.21875" style="79" bestFit="1" customWidth="1"/>
    <col min="7174" max="7174" width="10.77734375" style="79" bestFit="1" customWidth="1"/>
    <col min="7175" max="7175" width="8.77734375" style="79"/>
    <col min="7176" max="7176" width="11.21875" style="79" bestFit="1" customWidth="1"/>
    <col min="7177" max="7424" width="8.77734375" style="79"/>
    <col min="7425" max="7425" width="3" style="79" customWidth="1"/>
    <col min="7426" max="7426" width="22.21875" style="79" customWidth="1"/>
    <col min="7427" max="7427" width="10.21875" style="79" customWidth="1"/>
    <col min="7428" max="7429" width="9.21875" style="79" bestFit="1" customWidth="1"/>
    <col min="7430" max="7430" width="10.77734375" style="79" bestFit="1" customWidth="1"/>
    <col min="7431" max="7431" width="8.77734375" style="79"/>
    <col min="7432" max="7432" width="11.21875" style="79" bestFit="1" customWidth="1"/>
    <col min="7433" max="7680" width="8.77734375" style="79"/>
    <col min="7681" max="7681" width="3" style="79" customWidth="1"/>
    <col min="7682" max="7682" width="22.21875" style="79" customWidth="1"/>
    <col min="7683" max="7683" width="10.21875" style="79" customWidth="1"/>
    <col min="7684" max="7685" width="9.21875" style="79" bestFit="1" customWidth="1"/>
    <col min="7686" max="7686" width="10.77734375" style="79" bestFit="1" customWidth="1"/>
    <col min="7687" max="7687" width="8.77734375" style="79"/>
    <col min="7688" max="7688" width="11.21875" style="79" bestFit="1" customWidth="1"/>
    <col min="7689" max="7936" width="8.77734375" style="79"/>
    <col min="7937" max="7937" width="3" style="79" customWidth="1"/>
    <col min="7938" max="7938" width="22.21875" style="79" customWidth="1"/>
    <col min="7939" max="7939" width="10.21875" style="79" customWidth="1"/>
    <col min="7940" max="7941" width="9.21875" style="79" bestFit="1" customWidth="1"/>
    <col min="7942" max="7942" width="10.77734375" style="79" bestFit="1" customWidth="1"/>
    <col min="7943" max="7943" width="8.77734375" style="79"/>
    <col min="7944" max="7944" width="11.21875" style="79" bestFit="1" customWidth="1"/>
    <col min="7945" max="8192" width="8.77734375" style="79"/>
    <col min="8193" max="8193" width="3" style="79" customWidth="1"/>
    <col min="8194" max="8194" width="22.21875" style="79" customWidth="1"/>
    <col min="8195" max="8195" width="10.21875" style="79" customWidth="1"/>
    <col min="8196" max="8197" width="9.21875" style="79" bestFit="1" customWidth="1"/>
    <col min="8198" max="8198" width="10.77734375" style="79" bestFit="1" customWidth="1"/>
    <col min="8199" max="8199" width="8.77734375" style="79"/>
    <col min="8200" max="8200" width="11.21875" style="79" bestFit="1" customWidth="1"/>
    <col min="8201" max="8448" width="8.77734375" style="79"/>
    <col min="8449" max="8449" width="3" style="79" customWidth="1"/>
    <col min="8450" max="8450" width="22.21875" style="79" customWidth="1"/>
    <col min="8451" max="8451" width="10.21875" style="79" customWidth="1"/>
    <col min="8452" max="8453" width="9.21875" style="79" bestFit="1" customWidth="1"/>
    <col min="8454" max="8454" width="10.77734375" style="79" bestFit="1" customWidth="1"/>
    <col min="8455" max="8455" width="8.77734375" style="79"/>
    <col min="8456" max="8456" width="11.21875" style="79" bestFit="1" customWidth="1"/>
    <col min="8457" max="8704" width="8.77734375" style="79"/>
    <col min="8705" max="8705" width="3" style="79" customWidth="1"/>
    <col min="8706" max="8706" width="22.21875" style="79" customWidth="1"/>
    <col min="8707" max="8707" width="10.21875" style="79" customWidth="1"/>
    <col min="8708" max="8709" width="9.21875" style="79" bestFit="1" customWidth="1"/>
    <col min="8710" max="8710" width="10.77734375" style="79" bestFit="1" customWidth="1"/>
    <col min="8711" max="8711" width="8.77734375" style="79"/>
    <col min="8712" max="8712" width="11.21875" style="79" bestFit="1" customWidth="1"/>
    <col min="8713" max="8960" width="8.77734375" style="79"/>
    <col min="8961" max="8961" width="3" style="79" customWidth="1"/>
    <col min="8962" max="8962" width="22.21875" style="79" customWidth="1"/>
    <col min="8963" max="8963" width="10.21875" style="79" customWidth="1"/>
    <col min="8964" max="8965" width="9.21875" style="79" bestFit="1" customWidth="1"/>
    <col min="8966" max="8966" width="10.77734375" style="79" bestFit="1" customWidth="1"/>
    <col min="8967" max="8967" width="8.77734375" style="79"/>
    <col min="8968" max="8968" width="11.21875" style="79" bestFit="1" customWidth="1"/>
    <col min="8969" max="9216" width="8.77734375" style="79"/>
    <col min="9217" max="9217" width="3" style="79" customWidth="1"/>
    <col min="9218" max="9218" width="22.21875" style="79" customWidth="1"/>
    <col min="9219" max="9219" width="10.21875" style="79" customWidth="1"/>
    <col min="9220" max="9221" width="9.21875" style="79" bestFit="1" customWidth="1"/>
    <col min="9222" max="9222" width="10.77734375" style="79" bestFit="1" customWidth="1"/>
    <col min="9223" max="9223" width="8.77734375" style="79"/>
    <col min="9224" max="9224" width="11.21875" style="79" bestFit="1" customWidth="1"/>
    <col min="9225" max="9472" width="8.77734375" style="79"/>
    <col min="9473" max="9473" width="3" style="79" customWidth="1"/>
    <col min="9474" max="9474" width="22.21875" style="79" customWidth="1"/>
    <col min="9475" max="9475" width="10.21875" style="79" customWidth="1"/>
    <col min="9476" max="9477" width="9.21875" style="79" bestFit="1" customWidth="1"/>
    <col min="9478" max="9478" width="10.77734375" style="79" bestFit="1" customWidth="1"/>
    <col min="9479" max="9479" width="8.77734375" style="79"/>
    <col min="9480" max="9480" width="11.21875" style="79" bestFit="1" customWidth="1"/>
    <col min="9481" max="9728" width="8.77734375" style="79"/>
    <col min="9729" max="9729" width="3" style="79" customWidth="1"/>
    <col min="9730" max="9730" width="22.21875" style="79" customWidth="1"/>
    <col min="9731" max="9731" width="10.21875" style="79" customWidth="1"/>
    <col min="9732" max="9733" width="9.21875" style="79" bestFit="1" customWidth="1"/>
    <col min="9734" max="9734" width="10.77734375" style="79" bestFit="1" customWidth="1"/>
    <col min="9735" max="9735" width="8.77734375" style="79"/>
    <col min="9736" max="9736" width="11.21875" style="79" bestFit="1" customWidth="1"/>
    <col min="9737" max="9984" width="8.77734375" style="79"/>
    <col min="9985" max="9985" width="3" style="79" customWidth="1"/>
    <col min="9986" max="9986" width="22.21875" style="79" customWidth="1"/>
    <col min="9987" max="9987" width="10.21875" style="79" customWidth="1"/>
    <col min="9988" max="9989" width="9.21875" style="79" bestFit="1" customWidth="1"/>
    <col min="9990" max="9990" width="10.77734375" style="79" bestFit="1" customWidth="1"/>
    <col min="9991" max="9991" width="8.77734375" style="79"/>
    <col min="9992" max="9992" width="11.21875" style="79" bestFit="1" customWidth="1"/>
    <col min="9993" max="10240" width="8.77734375" style="79"/>
    <col min="10241" max="10241" width="3" style="79" customWidth="1"/>
    <col min="10242" max="10242" width="22.21875" style="79" customWidth="1"/>
    <col min="10243" max="10243" width="10.21875" style="79" customWidth="1"/>
    <col min="10244" max="10245" width="9.21875" style="79" bestFit="1" customWidth="1"/>
    <col min="10246" max="10246" width="10.77734375" style="79" bestFit="1" customWidth="1"/>
    <col min="10247" max="10247" width="8.77734375" style="79"/>
    <col min="10248" max="10248" width="11.21875" style="79" bestFit="1" customWidth="1"/>
    <col min="10249" max="10496" width="8.77734375" style="79"/>
    <col min="10497" max="10497" width="3" style="79" customWidth="1"/>
    <col min="10498" max="10498" width="22.21875" style="79" customWidth="1"/>
    <col min="10499" max="10499" width="10.21875" style="79" customWidth="1"/>
    <col min="10500" max="10501" width="9.21875" style="79" bestFit="1" customWidth="1"/>
    <col min="10502" max="10502" width="10.77734375" style="79" bestFit="1" customWidth="1"/>
    <col min="10503" max="10503" width="8.77734375" style="79"/>
    <col min="10504" max="10504" width="11.21875" style="79" bestFit="1" customWidth="1"/>
    <col min="10505" max="10752" width="8.77734375" style="79"/>
    <col min="10753" max="10753" width="3" style="79" customWidth="1"/>
    <col min="10754" max="10754" width="22.21875" style="79" customWidth="1"/>
    <col min="10755" max="10755" width="10.21875" style="79" customWidth="1"/>
    <col min="10756" max="10757" width="9.21875" style="79" bestFit="1" customWidth="1"/>
    <col min="10758" max="10758" width="10.77734375" style="79" bestFit="1" customWidth="1"/>
    <col min="10759" max="10759" width="8.77734375" style="79"/>
    <col min="10760" max="10760" width="11.21875" style="79" bestFit="1" customWidth="1"/>
    <col min="10761" max="11008" width="8.77734375" style="79"/>
    <col min="11009" max="11009" width="3" style="79" customWidth="1"/>
    <col min="11010" max="11010" width="22.21875" style="79" customWidth="1"/>
    <col min="11011" max="11011" width="10.21875" style="79" customWidth="1"/>
    <col min="11012" max="11013" width="9.21875" style="79" bestFit="1" customWidth="1"/>
    <col min="11014" max="11014" width="10.77734375" style="79" bestFit="1" customWidth="1"/>
    <col min="11015" max="11015" width="8.77734375" style="79"/>
    <col min="11016" max="11016" width="11.21875" style="79" bestFit="1" customWidth="1"/>
    <col min="11017" max="11264" width="8.77734375" style="79"/>
    <col min="11265" max="11265" width="3" style="79" customWidth="1"/>
    <col min="11266" max="11266" width="22.21875" style="79" customWidth="1"/>
    <col min="11267" max="11267" width="10.21875" style="79" customWidth="1"/>
    <col min="11268" max="11269" width="9.21875" style="79" bestFit="1" customWidth="1"/>
    <col min="11270" max="11270" width="10.77734375" style="79" bestFit="1" customWidth="1"/>
    <col min="11271" max="11271" width="8.77734375" style="79"/>
    <col min="11272" max="11272" width="11.21875" style="79" bestFit="1" customWidth="1"/>
    <col min="11273" max="11520" width="8.77734375" style="79"/>
    <col min="11521" max="11521" width="3" style="79" customWidth="1"/>
    <col min="11522" max="11522" width="22.21875" style="79" customWidth="1"/>
    <col min="11523" max="11523" width="10.21875" style="79" customWidth="1"/>
    <col min="11524" max="11525" width="9.21875" style="79" bestFit="1" customWidth="1"/>
    <col min="11526" max="11526" width="10.77734375" style="79" bestFit="1" customWidth="1"/>
    <col min="11527" max="11527" width="8.77734375" style="79"/>
    <col min="11528" max="11528" width="11.21875" style="79" bestFit="1" customWidth="1"/>
    <col min="11529" max="11776" width="8.77734375" style="79"/>
    <col min="11777" max="11777" width="3" style="79" customWidth="1"/>
    <col min="11778" max="11778" width="22.21875" style="79" customWidth="1"/>
    <col min="11779" max="11779" width="10.21875" style="79" customWidth="1"/>
    <col min="11780" max="11781" width="9.21875" style="79" bestFit="1" customWidth="1"/>
    <col min="11782" max="11782" width="10.77734375" style="79" bestFit="1" customWidth="1"/>
    <col min="11783" max="11783" width="8.77734375" style="79"/>
    <col min="11784" max="11784" width="11.21875" style="79" bestFit="1" customWidth="1"/>
    <col min="11785" max="12032" width="8.77734375" style="79"/>
    <col min="12033" max="12033" width="3" style="79" customWidth="1"/>
    <col min="12034" max="12034" width="22.21875" style="79" customWidth="1"/>
    <col min="12035" max="12035" width="10.21875" style="79" customWidth="1"/>
    <col min="12036" max="12037" width="9.21875" style="79" bestFit="1" customWidth="1"/>
    <col min="12038" max="12038" width="10.77734375" style="79" bestFit="1" customWidth="1"/>
    <col min="12039" max="12039" width="8.77734375" style="79"/>
    <col min="12040" max="12040" width="11.21875" style="79" bestFit="1" customWidth="1"/>
    <col min="12041" max="12288" width="8.77734375" style="79"/>
    <col min="12289" max="12289" width="3" style="79" customWidth="1"/>
    <col min="12290" max="12290" width="22.21875" style="79" customWidth="1"/>
    <col min="12291" max="12291" width="10.21875" style="79" customWidth="1"/>
    <col min="12292" max="12293" width="9.21875" style="79" bestFit="1" customWidth="1"/>
    <col min="12294" max="12294" width="10.77734375" style="79" bestFit="1" customWidth="1"/>
    <col min="12295" max="12295" width="8.77734375" style="79"/>
    <col min="12296" max="12296" width="11.21875" style="79" bestFit="1" customWidth="1"/>
    <col min="12297" max="12544" width="8.77734375" style="79"/>
    <col min="12545" max="12545" width="3" style="79" customWidth="1"/>
    <col min="12546" max="12546" width="22.21875" style="79" customWidth="1"/>
    <col min="12547" max="12547" width="10.21875" style="79" customWidth="1"/>
    <col min="12548" max="12549" width="9.21875" style="79" bestFit="1" customWidth="1"/>
    <col min="12550" max="12550" width="10.77734375" style="79" bestFit="1" customWidth="1"/>
    <col min="12551" max="12551" width="8.77734375" style="79"/>
    <col min="12552" max="12552" width="11.21875" style="79" bestFit="1" customWidth="1"/>
    <col min="12553" max="12800" width="8.77734375" style="79"/>
    <col min="12801" max="12801" width="3" style="79" customWidth="1"/>
    <col min="12802" max="12802" width="22.21875" style="79" customWidth="1"/>
    <col min="12803" max="12803" width="10.21875" style="79" customWidth="1"/>
    <col min="12804" max="12805" width="9.21875" style="79" bestFit="1" customWidth="1"/>
    <col min="12806" max="12806" width="10.77734375" style="79" bestFit="1" customWidth="1"/>
    <col min="12807" max="12807" width="8.77734375" style="79"/>
    <col min="12808" max="12808" width="11.21875" style="79" bestFit="1" customWidth="1"/>
    <col min="12809" max="13056" width="8.77734375" style="79"/>
    <col min="13057" max="13057" width="3" style="79" customWidth="1"/>
    <col min="13058" max="13058" width="22.21875" style="79" customWidth="1"/>
    <col min="13059" max="13059" width="10.21875" style="79" customWidth="1"/>
    <col min="13060" max="13061" width="9.21875" style="79" bestFit="1" customWidth="1"/>
    <col min="13062" max="13062" width="10.77734375" style="79" bestFit="1" customWidth="1"/>
    <col min="13063" max="13063" width="8.77734375" style="79"/>
    <col min="13064" max="13064" width="11.21875" style="79" bestFit="1" customWidth="1"/>
    <col min="13065" max="13312" width="8.77734375" style="79"/>
    <col min="13313" max="13313" width="3" style="79" customWidth="1"/>
    <col min="13314" max="13314" width="22.21875" style="79" customWidth="1"/>
    <col min="13315" max="13315" width="10.21875" style="79" customWidth="1"/>
    <col min="13316" max="13317" width="9.21875" style="79" bestFit="1" customWidth="1"/>
    <col min="13318" max="13318" width="10.77734375" style="79" bestFit="1" customWidth="1"/>
    <col min="13319" max="13319" width="8.77734375" style="79"/>
    <col min="13320" max="13320" width="11.21875" style="79" bestFit="1" customWidth="1"/>
    <col min="13321" max="13568" width="8.77734375" style="79"/>
    <col min="13569" max="13569" width="3" style="79" customWidth="1"/>
    <col min="13570" max="13570" width="22.21875" style="79" customWidth="1"/>
    <col min="13571" max="13571" width="10.21875" style="79" customWidth="1"/>
    <col min="13572" max="13573" width="9.21875" style="79" bestFit="1" customWidth="1"/>
    <col min="13574" max="13574" width="10.77734375" style="79" bestFit="1" customWidth="1"/>
    <col min="13575" max="13575" width="8.77734375" style="79"/>
    <col min="13576" max="13576" width="11.21875" style="79" bestFit="1" customWidth="1"/>
    <col min="13577" max="13824" width="8.77734375" style="79"/>
    <col min="13825" max="13825" width="3" style="79" customWidth="1"/>
    <col min="13826" max="13826" width="22.21875" style="79" customWidth="1"/>
    <col min="13827" max="13827" width="10.21875" style="79" customWidth="1"/>
    <col min="13828" max="13829" width="9.21875" style="79" bestFit="1" customWidth="1"/>
    <col min="13830" max="13830" width="10.77734375" style="79" bestFit="1" customWidth="1"/>
    <col min="13831" max="13831" width="8.77734375" style="79"/>
    <col min="13832" max="13832" width="11.21875" style="79" bestFit="1" customWidth="1"/>
    <col min="13833" max="14080" width="8.77734375" style="79"/>
    <col min="14081" max="14081" width="3" style="79" customWidth="1"/>
    <col min="14082" max="14082" width="22.21875" style="79" customWidth="1"/>
    <col min="14083" max="14083" width="10.21875" style="79" customWidth="1"/>
    <col min="14084" max="14085" width="9.21875" style="79" bestFit="1" customWidth="1"/>
    <col min="14086" max="14086" width="10.77734375" style="79" bestFit="1" customWidth="1"/>
    <col min="14087" max="14087" width="8.77734375" style="79"/>
    <col min="14088" max="14088" width="11.21875" style="79" bestFit="1" customWidth="1"/>
    <col min="14089" max="14336" width="8.77734375" style="79"/>
    <col min="14337" max="14337" width="3" style="79" customWidth="1"/>
    <col min="14338" max="14338" width="22.21875" style="79" customWidth="1"/>
    <col min="14339" max="14339" width="10.21875" style="79" customWidth="1"/>
    <col min="14340" max="14341" width="9.21875" style="79" bestFit="1" customWidth="1"/>
    <col min="14342" max="14342" width="10.77734375" style="79" bestFit="1" customWidth="1"/>
    <col min="14343" max="14343" width="8.77734375" style="79"/>
    <col min="14344" max="14344" width="11.21875" style="79" bestFit="1" customWidth="1"/>
    <col min="14345" max="14592" width="8.77734375" style="79"/>
    <col min="14593" max="14593" width="3" style="79" customWidth="1"/>
    <col min="14594" max="14594" width="22.21875" style="79" customWidth="1"/>
    <col min="14595" max="14595" width="10.21875" style="79" customWidth="1"/>
    <col min="14596" max="14597" width="9.21875" style="79" bestFit="1" customWidth="1"/>
    <col min="14598" max="14598" width="10.77734375" style="79" bestFit="1" customWidth="1"/>
    <col min="14599" max="14599" width="8.77734375" style="79"/>
    <col min="14600" max="14600" width="11.21875" style="79" bestFit="1" customWidth="1"/>
    <col min="14601" max="14848" width="8.77734375" style="79"/>
    <col min="14849" max="14849" width="3" style="79" customWidth="1"/>
    <col min="14850" max="14850" width="22.21875" style="79" customWidth="1"/>
    <col min="14851" max="14851" width="10.21875" style="79" customWidth="1"/>
    <col min="14852" max="14853" width="9.21875" style="79" bestFit="1" customWidth="1"/>
    <col min="14854" max="14854" width="10.77734375" style="79" bestFit="1" customWidth="1"/>
    <col min="14855" max="14855" width="8.77734375" style="79"/>
    <col min="14856" max="14856" width="11.21875" style="79" bestFit="1" customWidth="1"/>
    <col min="14857" max="15104" width="8.77734375" style="79"/>
    <col min="15105" max="15105" width="3" style="79" customWidth="1"/>
    <col min="15106" max="15106" width="22.21875" style="79" customWidth="1"/>
    <col min="15107" max="15107" width="10.21875" style="79" customWidth="1"/>
    <col min="15108" max="15109" width="9.21875" style="79" bestFit="1" customWidth="1"/>
    <col min="15110" max="15110" width="10.77734375" style="79" bestFit="1" customWidth="1"/>
    <col min="15111" max="15111" width="8.77734375" style="79"/>
    <col min="15112" max="15112" width="11.21875" style="79" bestFit="1" customWidth="1"/>
    <col min="15113" max="15360" width="8.77734375" style="79"/>
    <col min="15361" max="15361" width="3" style="79" customWidth="1"/>
    <col min="15362" max="15362" width="22.21875" style="79" customWidth="1"/>
    <col min="15363" max="15363" width="10.21875" style="79" customWidth="1"/>
    <col min="15364" max="15365" width="9.21875" style="79" bestFit="1" customWidth="1"/>
    <col min="15366" max="15366" width="10.77734375" style="79" bestFit="1" customWidth="1"/>
    <col min="15367" max="15367" width="8.77734375" style="79"/>
    <col min="15368" max="15368" width="11.21875" style="79" bestFit="1" customWidth="1"/>
    <col min="15369" max="15616" width="8.77734375" style="79"/>
    <col min="15617" max="15617" width="3" style="79" customWidth="1"/>
    <col min="15618" max="15618" width="22.21875" style="79" customWidth="1"/>
    <col min="15619" max="15619" width="10.21875" style="79" customWidth="1"/>
    <col min="15620" max="15621" width="9.21875" style="79" bestFit="1" customWidth="1"/>
    <col min="15622" max="15622" width="10.77734375" style="79" bestFit="1" customWidth="1"/>
    <col min="15623" max="15623" width="8.77734375" style="79"/>
    <col min="15624" max="15624" width="11.21875" style="79" bestFit="1" customWidth="1"/>
    <col min="15625" max="15872" width="8.77734375" style="79"/>
    <col min="15873" max="15873" width="3" style="79" customWidth="1"/>
    <col min="15874" max="15874" width="22.21875" style="79" customWidth="1"/>
    <col min="15875" max="15875" width="10.21875" style="79" customWidth="1"/>
    <col min="15876" max="15877" width="9.21875" style="79" bestFit="1" customWidth="1"/>
    <col min="15878" max="15878" width="10.77734375" style="79" bestFit="1" customWidth="1"/>
    <col min="15879" max="15879" width="8.77734375" style="79"/>
    <col min="15880" max="15880" width="11.21875" style="79" bestFit="1" customWidth="1"/>
    <col min="15881" max="16128" width="8.77734375" style="79"/>
    <col min="16129" max="16129" width="3" style="79" customWidth="1"/>
    <col min="16130" max="16130" width="22.21875" style="79" customWidth="1"/>
    <col min="16131" max="16131" width="10.21875" style="79" customWidth="1"/>
    <col min="16132" max="16133" width="9.21875" style="79" bestFit="1" customWidth="1"/>
    <col min="16134" max="16134" width="10.77734375" style="79" bestFit="1" customWidth="1"/>
    <col min="16135" max="16135" width="8.77734375" style="79"/>
    <col min="16136" max="16136" width="11.21875" style="79" bestFit="1" customWidth="1"/>
    <col min="16137" max="16384" width="8.77734375" style="79"/>
  </cols>
  <sheetData>
    <row r="1" spans="1:256" ht="17.399999999999999">
      <c r="A1" s="287" t="s">
        <v>173</v>
      </c>
      <c r="B1" s="285"/>
      <c r="C1" s="285"/>
      <c r="D1" s="285"/>
      <c r="E1" s="285"/>
      <c r="F1" s="285"/>
      <c r="G1" s="285"/>
      <c r="H1" s="285"/>
      <c r="I1" s="285"/>
      <c r="J1" s="285"/>
      <c r="K1" s="285"/>
      <c r="L1" s="286"/>
      <c r="M1" s="286"/>
      <c r="N1" s="285"/>
      <c r="O1" s="285"/>
    </row>
    <row r="2" spans="1:256" ht="13.8">
      <c r="A2" s="173" t="s">
        <v>121</v>
      </c>
      <c r="B2" s="174"/>
      <c r="C2" s="174"/>
      <c r="D2" s="174"/>
      <c r="E2" s="174"/>
      <c r="F2" s="175"/>
      <c r="G2" s="176"/>
      <c r="H2" s="176"/>
      <c r="I2" s="176"/>
      <c r="J2" s="176"/>
      <c r="K2" s="176"/>
      <c r="L2" s="176"/>
      <c r="M2" s="176"/>
      <c r="N2" s="176"/>
      <c r="O2" s="176"/>
    </row>
    <row r="3" spans="1:256" ht="13.05" customHeight="1">
      <c r="A3" s="81" t="s">
        <v>71</v>
      </c>
      <c r="B3" s="453" t="s">
        <v>190</v>
      </c>
      <c r="C3" s="453"/>
      <c r="D3" s="453"/>
      <c r="E3" s="453"/>
      <c r="F3" s="453"/>
      <c r="G3" s="453"/>
      <c r="H3" s="453"/>
      <c r="I3" s="453"/>
      <c r="J3" s="453"/>
      <c r="K3" s="453"/>
      <c r="L3" s="453"/>
      <c r="M3" s="453"/>
    </row>
    <row r="4" spans="1:256" ht="16.2" customHeight="1">
      <c r="A4" s="80"/>
      <c r="B4" s="453"/>
      <c r="C4" s="453"/>
      <c r="D4" s="453"/>
      <c r="E4" s="453"/>
      <c r="F4" s="453"/>
      <c r="G4" s="453"/>
      <c r="H4" s="453"/>
      <c r="I4" s="453"/>
      <c r="J4" s="453"/>
      <c r="K4" s="453"/>
      <c r="L4" s="453"/>
      <c r="M4" s="453"/>
    </row>
    <row r="5" spans="1:256">
      <c r="A5" s="81"/>
      <c r="B5" s="407"/>
      <c r="C5" s="407"/>
      <c r="D5" s="407"/>
      <c r="E5" s="407"/>
      <c r="F5" s="407"/>
      <c r="G5" s="407"/>
      <c r="H5" s="407"/>
      <c r="I5" s="407"/>
      <c r="J5" s="407"/>
      <c r="K5" s="407"/>
      <c r="L5" s="407"/>
      <c r="M5" s="407"/>
      <c r="N5" s="407"/>
      <c r="O5" s="407"/>
    </row>
    <row r="6" spans="1:256">
      <c r="A6" s="454" t="s">
        <v>120</v>
      </c>
      <c r="B6" s="454"/>
      <c r="C6" s="78"/>
      <c r="D6" s="78"/>
      <c r="E6" s="78"/>
      <c r="F6" s="78"/>
      <c r="G6" s="78"/>
      <c r="H6" s="78"/>
      <c r="I6" s="78"/>
      <c r="J6" s="78"/>
      <c r="K6" s="78"/>
      <c r="L6" s="78"/>
      <c r="M6" s="78"/>
    </row>
    <row r="7" spans="1:256" ht="13.2" customHeight="1">
      <c r="A7" s="81" t="s">
        <v>71</v>
      </c>
      <c r="B7" s="459" t="s">
        <v>132</v>
      </c>
      <c r="C7" s="459"/>
      <c r="D7" s="459"/>
      <c r="E7" s="459"/>
      <c r="F7" s="459"/>
      <c r="G7" s="459"/>
      <c r="H7" s="459"/>
      <c r="I7" s="459"/>
      <c r="J7" s="459"/>
      <c r="K7" s="459"/>
      <c r="L7" s="459"/>
      <c r="M7" s="459"/>
      <c r="N7" s="82"/>
    </row>
    <row r="8" spans="1:256" ht="13.2" customHeight="1">
      <c r="A8" s="81" t="s">
        <v>71</v>
      </c>
      <c r="B8" s="406" t="s">
        <v>191</v>
      </c>
      <c r="C8" s="406"/>
      <c r="D8" s="406"/>
      <c r="E8" s="406"/>
      <c r="F8" s="406"/>
      <c r="G8" s="406"/>
      <c r="H8" s="406"/>
      <c r="I8" s="406"/>
      <c r="J8" s="406"/>
      <c r="K8" s="406"/>
      <c r="L8" s="406"/>
      <c r="M8" s="406"/>
      <c r="N8" s="82"/>
    </row>
    <row r="9" spans="1:256" ht="13.95" customHeight="1">
      <c r="A9" s="81" t="s">
        <v>71</v>
      </c>
      <c r="B9" s="456" t="s">
        <v>117</v>
      </c>
      <c r="C9" s="456"/>
      <c r="D9" s="456"/>
      <c r="E9" s="456"/>
      <c r="F9" s="456"/>
      <c r="G9" s="456"/>
      <c r="H9" s="456"/>
      <c r="I9" s="456"/>
      <c r="J9" s="456"/>
      <c r="K9" s="456"/>
      <c r="L9" s="456"/>
      <c r="M9" s="456"/>
      <c r="N9" s="456"/>
      <c r="O9" s="456"/>
    </row>
    <row r="10" spans="1:256" ht="13.95" customHeight="1">
      <c r="A10" s="81" t="s">
        <v>71</v>
      </c>
      <c r="B10" s="456" t="s">
        <v>122</v>
      </c>
      <c r="C10" s="456"/>
      <c r="D10" s="456"/>
      <c r="E10" s="456"/>
      <c r="F10" s="456"/>
      <c r="G10" s="456"/>
      <c r="H10" s="456"/>
      <c r="I10" s="456"/>
      <c r="J10" s="456"/>
      <c r="K10" s="456"/>
      <c r="L10" s="456"/>
      <c r="M10" s="456"/>
      <c r="N10" s="456"/>
      <c r="O10" s="456"/>
    </row>
    <row r="11" spans="1:256" ht="13.05" customHeight="1">
      <c r="A11" s="81" t="s">
        <v>71</v>
      </c>
      <c r="B11" s="456" t="s">
        <v>118</v>
      </c>
      <c r="C11" s="456"/>
      <c r="D11" s="456"/>
      <c r="E11" s="456"/>
      <c r="F11" s="456"/>
      <c r="G11" s="456"/>
      <c r="H11" s="456"/>
      <c r="I11" s="456"/>
      <c r="J11" s="456"/>
      <c r="K11" s="456"/>
      <c r="L11" s="456"/>
      <c r="M11" s="456"/>
      <c r="N11" s="456"/>
      <c r="O11" s="456"/>
    </row>
    <row r="12" spans="1:256" ht="13.05" customHeight="1">
      <c r="A12" s="81" t="s">
        <v>71</v>
      </c>
      <c r="B12" s="453" t="s">
        <v>119</v>
      </c>
      <c r="C12" s="453"/>
      <c r="D12" s="453"/>
      <c r="E12" s="453"/>
      <c r="F12" s="453"/>
      <c r="G12" s="453"/>
      <c r="H12" s="453"/>
      <c r="I12" s="453"/>
      <c r="J12" s="453"/>
      <c r="K12" s="453"/>
      <c r="L12" s="453"/>
      <c r="M12" s="453"/>
      <c r="N12" s="83"/>
    </row>
    <row r="13" spans="1:256" ht="25.95" customHeight="1">
      <c r="A13" s="81" t="s">
        <v>71</v>
      </c>
      <c r="B13" s="453" t="s">
        <v>192</v>
      </c>
      <c r="C13" s="453"/>
      <c r="D13" s="453"/>
      <c r="E13" s="453"/>
      <c r="F13" s="453"/>
      <c r="G13" s="453"/>
      <c r="H13" s="453"/>
      <c r="I13" s="453"/>
      <c r="J13" s="453"/>
      <c r="K13" s="453"/>
      <c r="L13" s="453"/>
      <c r="M13" s="453"/>
      <c r="N13" s="453"/>
      <c r="O13" s="453"/>
    </row>
    <row r="15" spans="1:256">
      <c r="A15" s="454" t="s">
        <v>114</v>
      </c>
      <c r="B15" s="454"/>
      <c r="C15" s="454"/>
    </row>
    <row r="16" spans="1:256">
      <c r="A16" s="81" t="s">
        <v>71</v>
      </c>
      <c r="B16" s="87" t="s">
        <v>73</v>
      </c>
      <c r="C16" s="87"/>
      <c r="D16" s="87"/>
      <c r="E16" s="87"/>
      <c r="F16" s="87"/>
      <c r="G16" s="88"/>
      <c r="H16" s="88"/>
      <c r="I16" s="88"/>
      <c r="J16" s="88"/>
      <c r="K16" s="88"/>
      <c r="L16" s="88"/>
      <c r="M16" s="88"/>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c r="DQ16" s="82"/>
      <c r="DR16" s="82"/>
      <c r="DS16" s="82"/>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82"/>
      <c r="GK16" s="82"/>
      <c r="GL16" s="82"/>
      <c r="GM16" s="82"/>
      <c r="GN16" s="82"/>
      <c r="GO16" s="82"/>
      <c r="GP16" s="82"/>
      <c r="GQ16" s="82"/>
      <c r="GR16" s="82"/>
      <c r="GS16" s="82"/>
      <c r="GT16" s="82"/>
      <c r="GU16" s="82"/>
      <c r="GV16" s="82"/>
      <c r="GW16" s="82"/>
      <c r="GX16" s="82"/>
      <c r="GY16" s="82"/>
      <c r="GZ16" s="82"/>
      <c r="HA16" s="82"/>
      <c r="HB16" s="82"/>
      <c r="HC16" s="82"/>
      <c r="HD16" s="82"/>
      <c r="HE16" s="82"/>
      <c r="HF16" s="82"/>
      <c r="HG16" s="82"/>
      <c r="HH16" s="82"/>
      <c r="HI16" s="82"/>
      <c r="HJ16" s="82"/>
      <c r="HK16" s="82"/>
      <c r="HL16" s="82"/>
      <c r="HM16" s="82"/>
      <c r="HN16" s="82"/>
      <c r="HO16" s="82"/>
      <c r="HP16" s="82"/>
      <c r="HQ16" s="82"/>
      <c r="HR16" s="82"/>
      <c r="HS16" s="82"/>
      <c r="HT16" s="82"/>
      <c r="HU16" s="82"/>
      <c r="HV16" s="82"/>
      <c r="HW16" s="82"/>
      <c r="HX16" s="82"/>
      <c r="HY16" s="82"/>
      <c r="HZ16" s="82"/>
      <c r="IA16" s="82"/>
      <c r="IB16" s="82"/>
      <c r="IC16" s="82"/>
      <c r="ID16" s="82"/>
      <c r="IE16" s="82"/>
      <c r="IF16" s="82"/>
      <c r="IG16" s="82"/>
      <c r="IH16" s="82"/>
      <c r="II16" s="82"/>
      <c r="IJ16" s="82"/>
      <c r="IK16" s="82"/>
      <c r="IL16" s="82"/>
      <c r="IM16" s="82"/>
      <c r="IN16" s="82"/>
      <c r="IO16" s="82"/>
      <c r="IP16" s="82"/>
      <c r="IQ16" s="82"/>
      <c r="IR16" s="82"/>
      <c r="IS16" s="82"/>
      <c r="IT16" s="82"/>
      <c r="IU16" s="82"/>
      <c r="IV16" s="82"/>
    </row>
    <row r="17" spans="1:256">
      <c r="A17" s="89"/>
      <c r="B17" s="90" t="s">
        <v>76</v>
      </c>
      <c r="C17" s="88" t="s">
        <v>197</v>
      </c>
      <c r="D17" s="88"/>
      <c r="E17" s="88"/>
      <c r="F17" s="88"/>
      <c r="G17" s="78"/>
      <c r="H17" s="78"/>
      <c r="I17" s="78"/>
      <c r="J17" s="78"/>
      <c r="K17" s="78"/>
      <c r="L17" s="78"/>
      <c r="M17" s="78"/>
      <c r="N17" s="91"/>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c r="IL17" s="85"/>
      <c r="IM17" s="85"/>
      <c r="IN17" s="85"/>
      <c r="IO17" s="85"/>
      <c r="IP17" s="85"/>
      <c r="IQ17" s="85"/>
      <c r="IR17" s="85"/>
      <c r="IS17" s="85"/>
      <c r="IT17" s="85"/>
      <c r="IU17" s="85"/>
      <c r="IV17" s="85"/>
    </row>
    <row r="18" spans="1:256">
      <c r="A18" s="89"/>
      <c r="B18" s="90" t="s">
        <v>50</v>
      </c>
      <c r="C18" s="88" t="s">
        <v>198</v>
      </c>
      <c r="D18" s="88"/>
      <c r="E18" s="88"/>
      <c r="F18" s="88"/>
      <c r="G18" s="78"/>
      <c r="H18" s="78"/>
      <c r="I18" s="78"/>
      <c r="J18" s="78"/>
      <c r="K18" s="78"/>
      <c r="L18" s="78"/>
      <c r="M18" s="78"/>
      <c r="N18" s="91"/>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c r="BH18" s="85"/>
      <c r="BI18" s="85"/>
      <c r="BJ18" s="85"/>
      <c r="BK18" s="85"/>
      <c r="BL18" s="85"/>
      <c r="BM18" s="85"/>
      <c r="BN18" s="85"/>
      <c r="BO18" s="85"/>
      <c r="BP18" s="85"/>
      <c r="BQ18" s="85"/>
      <c r="BR18" s="85"/>
      <c r="BS18" s="85"/>
      <c r="BT18" s="85"/>
      <c r="BU18" s="85"/>
      <c r="BV18" s="85"/>
      <c r="BW18" s="85"/>
      <c r="BX18" s="85"/>
      <c r="BY18" s="85"/>
      <c r="BZ18" s="85"/>
      <c r="CA18" s="85"/>
      <c r="CB18" s="85"/>
      <c r="CC18" s="85"/>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5"/>
      <c r="DO18" s="85"/>
      <c r="DP18" s="85"/>
      <c r="DQ18" s="85"/>
      <c r="DR18" s="85"/>
      <c r="DS18" s="85"/>
      <c r="DT18" s="85"/>
      <c r="DU18" s="85"/>
      <c r="DV18" s="85"/>
      <c r="DW18" s="85"/>
      <c r="DX18" s="85"/>
      <c r="DY18" s="85"/>
      <c r="DZ18" s="85"/>
      <c r="EA18" s="85"/>
      <c r="EB18" s="85"/>
      <c r="EC18" s="85"/>
      <c r="ED18" s="85"/>
      <c r="EE18" s="85"/>
      <c r="EF18" s="85"/>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5"/>
      <c r="GF18" s="85"/>
      <c r="GG18" s="85"/>
      <c r="GH18" s="85"/>
      <c r="GI18" s="85"/>
      <c r="GJ18" s="85"/>
      <c r="GK18" s="85"/>
      <c r="GL18" s="85"/>
      <c r="GM18" s="85"/>
      <c r="GN18" s="85"/>
      <c r="GO18" s="85"/>
      <c r="GP18" s="85"/>
      <c r="GQ18" s="85"/>
      <c r="GR18" s="85"/>
      <c r="GS18" s="85"/>
      <c r="GT18" s="85"/>
      <c r="GU18" s="85"/>
      <c r="GV18" s="85"/>
      <c r="GW18" s="85"/>
      <c r="GX18" s="85"/>
      <c r="GY18" s="85"/>
      <c r="GZ18" s="85"/>
      <c r="HA18" s="85"/>
      <c r="HB18" s="85"/>
      <c r="HC18" s="85"/>
      <c r="HD18" s="85"/>
      <c r="HE18" s="85"/>
      <c r="HF18" s="85"/>
      <c r="HG18" s="85"/>
      <c r="HH18" s="85"/>
      <c r="HI18" s="85"/>
      <c r="HJ18" s="85"/>
      <c r="HK18" s="85"/>
      <c r="HL18" s="85"/>
      <c r="HM18" s="85"/>
      <c r="HN18" s="85"/>
      <c r="HO18" s="85"/>
      <c r="HP18" s="85"/>
      <c r="HQ18" s="85"/>
      <c r="HR18" s="85"/>
      <c r="HS18" s="85"/>
      <c r="HT18" s="85"/>
      <c r="HU18" s="85"/>
      <c r="HV18" s="85"/>
      <c r="HW18" s="85"/>
      <c r="HX18" s="85"/>
      <c r="HY18" s="85"/>
      <c r="HZ18" s="85"/>
      <c r="IA18" s="85"/>
      <c r="IB18" s="85"/>
      <c r="IC18" s="85"/>
      <c r="ID18" s="85"/>
      <c r="IE18" s="85"/>
      <c r="IF18" s="85"/>
      <c r="IG18" s="85"/>
      <c r="IH18" s="85"/>
      <c r="II18" s="85"/>
      <c r="IJ18" s="85"/>
      <c r="IK18" s="85"/>
      <c r="IL18" s="85"/>
      <c r="IM18" s="85"/>
      <c r="IN18" s="85"/>
      <c r="IO18" s="85"/>
      <c r="IP18" s="85"/>
      <c r="IQ18" s="85"/>
      <c r="IR18" s="85"/>
      <c r="IS18" s="85"/>
      <c r="IT18" s="85"/>
      <c r="IU18" s="85"/>
      <c r="IV18" s="85"/>
    </row>
    <row r="19" spans="1:256">
      <c r="A19" s="80"/>
      <c r="B19" s="90" t="s">
        <v>10</v>
      </c>
      <c r="C19" s="88" t="s">
        <v>199</v>
      </c>
      <c r="D19" s="88"/>
      <c r="E19" s="88"/>
      <c r="F19" s="88"/>
      <c r="G19" s="78"/>
      <c r="H19" s="78"/>
      <c r="I19" s="78"/>
      <c r="J19" s="78"/>
      <c r="K19" s="78"/>
      <c r="L19" s="78"/>
      <c r="M19" s="78"/>
      <c r="N19" s="91"/>
    </row>
    <row r="20" spans="1:256" ht="13.05" customHeight="1">
      <c r="A20" s="80"/>
      <c r="B20" s="105" t="s">
        <v>49</v>
      </c>
      <c r="C20" s="451" t="s">
        <v>200</v>
      </c>
      <c r="D20" s="451"/>
      <c r="E20" s="451"/>
      <c r="F20" s="451"/>
      <c r="G20" s="451"/>
      <c r="H20" s="451"/>
      <c r="I20" s="451"/>
      <c r="J20" s="451"/>
      <c r="K20" s="451"/>
      <c r="L20" s="451"/>
      <c r="M20" s="451"/>
      <c r="N20" s="91"/>
    </row>
    <row r="21" spans="1:256">
      <c r="A21" s="80"/>
      <c r="B21" s="90" t="s">
        <v>11</v>
      </c>
      <c r="C21" s="455" t="s">
        <v>115</v>
      </c>
      <c r="D21" s="455"/>
      <c r="E21" s="455"/>
      <c r="F21" s="455"/>
      <c r="G21" s="455"/>
      <c r="H21" s="455"/>
      <c r="I21" s="455"/>
      <c r="J21" s="455"/>
      <c r="K21" s="455"/>
      <c r="L21" s="455"/>
      <c r="M21" s="455"/>
      <c r="N21" s="91"/>
    </row>
    <row r="22" spans="1:256" ht="13.05" customHeight="1">
      <c r="A22" s="81" t="s">
        <v>71</v>
      </c>
      <c r="B22" s="87" t="s">
        <v>163</v>
      </c>
      <c r="C22" s="408"/>
      <c r="D22" s="408"/>
      <c r="E22" s="408"/>
      <c r="F22" s="408"/>
      <c r="G22" s="408"/>
      <c r="H22" s="408"/>
      <c r="I22" s="408"/>
      <c r="J22" s="408"/>
      <c r="K22" s="408"/>
      <c r="L22" s="408"/>
      <c r="M22" s="408"/>
      <c r="N22" s="92"/>
    </row>
    <row r="23" spans="1:256" ht="13.05" customHeight="1">
      <c r="A23" s="80"/>
      <c r="B23" s="90" t="s">
        <v>193</v>
      </c>
      <c r="C23" s="458" t="s">
        <v>194</v>
      </c>
      <c r="D23" s="458"/>
      <c r="E23" s="458"/>
      <c r="F23" s="458"/>
      <c r="G23" s="458"/>
      <c r="H23" s="458"/>
      <c r="I23" s="458"/>
      <c r="J23" s="458"/>
      <c r="K23" s="458"/>
      <c r="L23" s="458"/>
      <c r="M23" s="458"/>
      <c r="N23" s="103"/>
    </row>
    <row r="24" spans="1:256">
      <c r="A24" s="80"/>
      <c r="B24" s="90" t="s">
        <v>65</v>
      </c>
      <c r="C24" s="82" t="s">
        <v>116</v>
      </c>
      <c r="D24" s="409"/>
      <c r="E24" s="409"/>
      <c r="F24" s="409"/>
      <c r="G24" s="409"/>
      <c r="H24" s="409"/>
      <c r="I24" s="409"/>
      <c r="J24" s="409"/>
      <c r="K24" s="409"/>
      <c r="L24" s="409"/>
      <c r="M24" s="409"/>
      <c r="N24" s="103"/>
    </row>
    <row r="25" spans="1:256">
      <c r="A25" s="80"/>
      <c r="B25" s="90" t="s">
        <v>164</v>
      </c>
      <c r="C25" s="82" t="s">
        <v>165</v>
      </c>
      <c r="D25" s="409"/>
      <c r="E25" s="409"/>
      <c r="F25" s="409"/>
      <c r="G25" s="409"/>
      <c r="H25" s="409"/>
      <c r="I25" s="409"/>
      <c r="J25" s="409"/>
      <c r="K25" s="409"/>
      <c r="L25" s="409"/>
      <c r="M25" s="409"/>
      <c r="N25" s="103"/>
    </row>
    <row r="26" spans="1:256">
      <c r="A26" s="80"/>
      <c r="B26" s="90"/>
      <c r="C26" s="82"/>
      <c r="D26" s="93"/>
      <c r="E26" s="93"/>
      <c r="F26" s="93"/>
      <c r="G26" s="93"/>
      <c r="H26" s="93"/>
      <c r="I26" s="93"/>
      <c r="J26" s="93"/>
      <c r="K26" s="93"/>
      <c r="L26" s="93"/>
      <c r="M26" s="93"/>
      <c r="N26" s="103"/>
    </row>
    <row r="27" spans="1:256">
      <c r="A27" s="81" t="s">
        <v>71</v>
      </c>
      <c r="B27" s="461" t="s">
        <v>195</v>
      </c>
      <c r="C27" s="461"/>
      <c r="D27" s="461"/>
      <c r="E27" s="461"/>
      <c r="F27" s="461"/>
      <c r="G27" s="461"/>
      <c r="H27" s="461"/>
      <c r="I27" s="461"/>
      <c r="J27" s="461"/>
      <c r="K27" s="461"/>
      <c r="L27" s="461"/>
      <c r="M27" s="461"/>
      <c r="N27" s="103"/>
    </row>
    <row r="28" spans="1:256">
      <c r="A28" s="81" t="s">
        <v>71</v>
      </c>
      <c r="B28" s="406" t="s">
        <v>196</v>
      </c>
      <c r="C28" s="406"/>
      <c r="D28" s="406"/>
      <c r="E28" s="406"/>
      <c r="F28" s="406"/>
      <c r="G28" s="406"/>
      <c r="H28" s="406"/>
      <c r="I28" s="406"/>
      <c r="J28" s="406"/>
      <c r="K28" s="406"/>
      <c r="L28" s="406"/>
      <c r="M28" s="406"/>
      <c r="N28" s="103"/>
    </row>
    <row r="29" spans="1:256" ht="25.2" customHeight="1">
      <c r="A29" s="81" t="s">
        <v>71</v>
      </c>
      <c r="B29" s="460" t="s">
        <v>202</v>
      </c>
      <c r="C29" s="460"/>
      <c r="D29" s="460"/>
      <c r="E29" s="460"/>
      <c r="F29" s="460"/>
      <c r="G29" s="460"/>
      <c r="H29" s="460"/>
      <c r="I29" s="460"/>
      <c r="J29" s="460"/>
      <c r="K29" s="460"/>
      <c r="L29" s="460"/>
      <c r="M29" s="460"/>
      <c r="N29" s="460"/>
      <c r="O29" s="460"/>
    </row>
    <row r="30" spans="1:256" ht="13.05" customHeight="1">
      <c r="A30" s="450" t="s">
        <v>176</v>
      </c>
      <c r="B30" s="450"/>
      <c r="C30" s="450"/>
      <c r="D30" s="450"/>
      <c r="E30" s="450"/>
      <c r="F30" s="450"/>
      <c r="G30" s="88"/>
      <c r="H30" s="88"/>
      <c r="I30" s="88"/>
      <c r="J30" s="88"/>
      <c r="K30" s="88"/>
      <c r="L30" s="88"/>
      <c r="M30" s="88"/>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c r="EN30" s="82"/>
      <c r="EO30" s="82"/>
      <c r="EP30" s="82"/>
      <c r="EQ30" s="82"/>
      <c r="ER30" s="82"/>
      <c r="ES30" s="82"/>
      <c r="ET30" s="82"/>
      <c r="EU30" s="82"/>
      <c r="EV30" s="82"/>
      <c r="EW30" s="82"/>
      <c r="EX30" s="82"/>
      <c r="EY30" s="82"/>
      <c r="EZ30" s="82"/>
      <c r="FA30" s="82"/>
      <c r="FB30" s="82"/>
      <c r="FC30" s="82"/>
      <c r="FD30" s="82"/>
      <c r="FE30" s="82"/>
      <c r="FF30" s="82"/>
      <c r="FG30" s="82"/>
      <c r="FH30" s="82"/>
      <c r="FI30" s="82"/>
      <c r="FJ30" s="82"/>
      <c r="FK30" s="82"/>
      <c r="FL30" s="82"/>
      <c r="FM30" s="82"/>
      <c r="FN30" s="82"/>
      <c r="FO30" s="82"/>
      <c r="FP30" s="82"/>
      <c r="FQ30" s="82"/>
      <c r="FR30" s="82"/>
      <c r="FS30" s="82"/>
      <c r="FT30" s="82"/>
      <c r="FU30" s="82"/>
      <c r="FV30" s="82"/>
      <c r="FW30" s="82"/>
      <c r="FX30" s="82"/>
      <c r="FY30" s="82"/>
      <c r="FZ30" s="82"/>
      <c r="GA30" s="82"/>
      <c r="GB30" s="82"/>
      <c r="GC30" s="82"/>
      <c r="GD30" s="82"/>
      <c r="GE30" s="82"/>
      <c r="GF30" s="82"/>
      <c r="GG30" s="82"/>
      <c r="GH30" s="82"/>
      <c r="GI30" s="82"/>
      <c r="GJ30" s="82"/>
      <c r="GK30" s="82"/>
      <c r="GL30" s="82"/>
      <c r="GM30" s="82"/>
      <c r="GN30" s="82"/>
      <c r="GO30" s="82"/>
      <c r="GP30" s="82"/>
      <c r="GQ30" s="82"/>
      <c r="GR30" s="82"/>
      <c r="GS30" s="82"/>
      <c r="GT30" s="82"/>
      <c r="GU30" s="82"/>
      <c r="GV30" s="82"/>
      <c r="GW30" s="82"/>
      <c r="GX30" s="82"/>
      <c r="GY30" s="82"/>
      <c r="GZ30" s="82"/>
      <c r="HA30" s="82"/>
      <c r="HB30" s="82"/>
      <c r="HC30" s="82"/>
      <c r="HD30" s="82"/>
      <c r="HE30" s="82"/>
      <c r="HF30" s="82"/>
      <c r="HG30" s="82"/>
      <c r="HH30" s="82"/>
      <c r="HI30" s="82"/>
      <c r="HJ30" s="82"/>
      <c r="HK30" s="82"/>
      <c r="HL30" s="82"/>
      <c r="HM30" s="82"/>
      <c r="HN30" s="82"/>
      <c r="HO30" s="82"/>
      <c r="HP30" s="82"/>
      <c r="HQ30" s="82"/>
      <c r="HR30" s="82"/>
      <c r="HS30" s="82"/>
      <c r="HT30" s="82"/>
      <c r="HU30" s="82"/>
      <c r="HV30" s="82"/>
      <c r="HW30" s="82"/>
      <c r="HX30" s="82"/>
      <c r="HY30" s="82"/>
      <c r="HZ30" s="82"/>
      <c r="IA30" s="82"/>
      <c r="IB30" s="82"/>
      <c r="IC30" s="82"/>
      <c r="ID30" s="82"/>
      <c r="IE30" s="82"/>
      <c r="IF30" s="82"/>
      <c r="IG30" s="82"/>
      <c r="IH30" s="82"/>
      <c r="II30" s="82"/>
      <c r="IJ30" s="82"/>
      <c r="IK30" s="82"/>
      <c r="IL30" s="82"/>
      <c r="IM30" s="82"/>
      <c r="IN30" s="82"/>
      <c r="IO30" s="82"/>
      <c r="IP30" s="82"/>
      <c r="IQ30" s="82"/>
      <c r="IR30" s="82"/>
      <c r="IS30" s="82"/>
      <c r="IT30" s="82"/>
      <c r="IU30" s="82"/>
      <c r="IV30" s="82"/>
    </row>
    <row r="31" spans="1:256" ht="24.75" customHeight="1">
      <c r="A31" s="81" t="s">
        <v>71</v>
      </c>
      <c r="B31" s="449" t="s">
        <v>123</v>
      </c>
      <c r="C31" s="449"/>
      <c r="D31" s="449"/>
      <c r="E31" s="449"/>
      <c r="F31" s="449"/>
      <c r="G31" s="449"/>
      <c r="H31" s="449"/>
      <c r="I31" s="449"/>
      <c r="J31" s="449"/>
      <c r="K31" s="449"/>
      <c r="L31" s="449"/>
      <c r="M31" s="449"/>
      <c r="N31" s="449"/>
      <c r="O31" s="449"/>
      <c r="P31" s="107"/>
      <c r="Q31" s="107"/>
      <c r="R31" s="107"/>
      <c r="S31" s="107"/>
      <c r="T31" s="107"/>
      <c r="U31" s="107"/>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c r="EN31" s="82"/>
      <c r="EO31" s="82"/>
      <c r="EP31" s="82"/>
      <c r="EQ31" s="82"/>
      <c r="ER31" s="82"/>
      <c r="ES31" s="82"/>
      <c r="ET31" s="82"/>
      <c r="EU31" s="82"/>
      <c r="EV31" s="82"/>
      <c r="EW31" s="82"/>
      <c r="EX31" s="82"/>
      <c r="EY31" s="82"/>
      <c r="EZ31" s="82"/>
      <c r="FA31" s="82"/>
      <c r="FB31" s="82"/>
      <c r="FC31" s="82"/>
      <c r="FD31" s="82"/>
      <c r="FE31" s="82"/>
      <c r="FF31" s="82"/>
      <c r="FG31" s="82"/>
      <c r="FH31" s="82"/>
      <c r="FI31" s="82"/>
      <c r="FJ31" s="82"/>
      <c r="FK31" s="82"/>
      <c r="FL31" s="82"/>
      <c r="FM31" s="82"/>
      <c r="FN31" s="82"/>
      <c r="FO31" s="82"/>
      <c r="FP31" s="82"/>
      <c r="FQ31" s="82"/>
      <c r="FR31" s="82"/>
      <c r="FS31" s="82"/>
      <c r="FT31" s="82"/>
      <c r="FU31" s="82"/>
      <c r="FV31" s="82"/>
      <c r="FW31" s="82"/>
      <c r="FX31" s="82"/>
      <c r="FY31" s="82"/>
      <c r="FZ31" s="82"/>
      <c r="GA31" s="82"/>
      <c r="GB31" s="82"/>
      <c r="GC31" s="82"/>
      <c r="GD31" s="82"/>
      <c r="GE31" s="82"/>
      <c r="GF31" s="82"/>
      <c r="GG31" s="82"/>
      <c r="GH31" s="82"/>
      <c r="GI31" s="82"/>
      <c r="GJ31" s="82"/>
      <c r="GK31" s="82"/>
      <c r="GL31" s="82"/>
      <c r="GM31" s="82"/>
      <c r="GN31" s="82"/>
      <c r="GO31" s="82"/>
      <c r="GP31" s="82"/>
      <c r="GQ31" s="82"/>
      <c r="GR31" s="82"/>
      <c r="GS31" s="82"/>
      <c r="GT31" s="82"/>
      <c r="GU31" s="82"/>
      <c r="GV31" s="82"/>
      <c r="GW31" s="82"/>
      <c r="GX31" s="82"/>
      <c r="GY31" s="82"/>
      <c r="GZ31" s="82"/>
      <c r="HA31" s="82"/>
      <c r="HB31" s="82"/>
      <c r="HC31" s="82"/>
      <c r="HD31" s="82"/>
      <c r="HE31" s="82"/>
      <c r="HF31" s="82"/>
      <c r="HG31" s="82"/>
      <c r="HH31" s="82"/>
      <c r="HI31" s="82"/>
      <c r="HJ31" s="82"/>
      <c r="HK31" s="82"/>
      <c r="HL31" s="82"/>
      <c r="HM31" s="82"/>
      <c r="HN31" s="82"/>
      <c r="HO31" s="82"/>
      <c r="HP31" s="82"/>
      <c r="HQ31" s="82"/>
      <c r="HR31" s="82"/>
      <c r="HS31" s="82"/>
      <c r="HT31" s="82"/>
      <c r="HU31" s="82"/>
      <c r="HV31" s="82"/>
      <c r="HW31" s="82"/>
      <c r="HX31" s="82"/>
      <c r="HY31" s="82"/>
      <c r="HZ31" s="82"/>
      <c r="IA31" s="82"/>
      <c r="IB31" s="82"/>
      <c r="IC31" s="82"/>
      <c r="ID31" s="82"/>
      <c r="IE31" s="82"/>
      <c r="IF31" s="82"/>
      <c r="IG31" s="82"/>
      <c r="IH31" s="82"/>
      <c r="II31" s="82"/>
      <c r="IJ31" s="82"/>
      <c r="IK31" s="82"/>
      <c r="IL31" s="82"/>
      <c r="IM31" s="82"/>
      <c r="IN31" s="82"/>
      <c r="IO31" s="82"/>
      <c r="IP31" s="82"/>
      <c r="IQ31" s="82"/>
      <c r="IR31" s="82"/>
      <c r="IS31" s="82"/>
      <c r="IT31" s="82"/>
      <c r="IU31" s="82"/>
      <c r="IV31" s="82"/>
    </row>
    <row r="32" spans="1:256">
      <c r="A32" s="81" t="s">
        <v>71</v>
      </c>
      <c r="B32" s="449" t="s">
        <v>174</v>
      </c>
      <c r="C32" s="449"/>
      <c r="D32" s="449"/>
      <c r="E32" s="449"/>
      <c r="F32" s="449"/>
      <c r="G32" s="449"/>
      <c r="H32" s="449"/>
      <c r="I32" s="449"/>
      <c r="J32" s="449"/>
      <c r="K32" s="449"/>
      <c r="L32" s="449"/>
      <c r="M32" s="449"/>
      <c r="N32" s="449"/>
      <c r="O32" s="449"/>
      <c r="P32" s="106"/>
      <c r="Q32" s="106"/>
      <c r="R32" s="106"/>
      <c r="S32" s="106"/>
      <c r="T32" s="106"/>
      <c r="U32" s="106"/>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c r="EN32" s="82"/>
      <c r="EO32" s="82"/>
      <c r="EP32" s="82"/>
      <c r="EQ32" s="82"/>
      <c r="ER32" s="82"/>
      <c r="ES32" s="82"/>
      <c r="ET32" s="82"/>
      <c r="EU32" s="82"/>
      <c r="EV32" s="82"/>
      <c r="EW32" s="82"/>
      <c r="EX32" s="82"/>
      <c r="EY32" s="82"/>
      <c r="EZ32" s="82"/>
      <c r="FA32" s="82"/>
      <c r="FB32" s="82"/>
      <c r="FC32" s="82"/>
      <c r="FD32" s="82"/>
      <c r="FE32" s="82"/>
      <c r="FF32" s="82"/>
      <c r="FG32" s="82"/>
      <c r="FH32" s="82"/>
      <c r="FI32" s="82"/>
      <c r="FJ32" s="82"/>
      <c r="FK32" s="82"/>
      <c r="FL32" s="82"/>
      <c r="FM32" s="82"/>
      <c r="FN32" s="82"/>
      <c r="FO32" s="82"/>
      <c r="FP32" s="82"/>
      <c r="FQ32" s="82"/>
      <c r="FR32" s="82"/>
      <c r="FS32" s="82"/>
      <c r="FT32" s="82"/>
      <c r="FU32" s="82"/>
      <c r="FV32" s="82"/>
      <c r="FW32" s="82"/>
      <c r="FX32" s="82"/>
      <c r="FY32" s="82"/>
      <c r="FZ32" s="82"/>
      <c r="GA32" s="82"/>
      <c r="GB32" s="82"/>
      <c r="GC32" s="82"/>
      <c r="GD32" s="82"/>
      <c r="GE32" s="82"/>
      <c r="GF32" s="82"/>
      <c r="GG32" s="82"/>
      <c r="GH32" s="82"/>
      <c r="GI32" s="82"/>
      <c r="GJ32" s="82"/>
      <c r="GK32" s="82"/>
      <c r="GL32" s="82"/>
      <c r="GM32" s="82"/>
      <c r="GN32" s="82"/>
      <c r="GO32" s="82"/>
      <c r="GP32" s="82"/>
      <c r="GQ32" s="82"/>
      <c r="GR32" s="82"/>
      <c r="GS32" s="82"/>
      <c r="GT32" s="82"/>
      <c r="GU32" s="82"/>
      <c r="GV32" s="82"/>
      <c r="GW32" s="82"/>
      <c r="GX32" s="82"/>
      <c r="GY32" s="82"/>
      <c r="GZ32" s="82"/>
      <c r="HA32" s="82"/>
      <c r="HB32" s="82"/>
      <c r="HC32" s="82"/>
      <c r="HD32" s="82"/>
      <c r="HE32" s="82"/>
      <c r="HF32" s="82"/>
      <c r="HG32" s="82"/>
      <c r="HH32" s="82"/>
      <c r="HI32" s="82"/>
      <c r="HJ32" s="82"/>
      <c r="HK32" s="82"/>
      <c r="HL32" s="82"/>
      <c r="HM32" s="82"/>
      <c r="HN32" s="82"/>
      <c r="HO32" s="82"/>
      <c r="HP32" s="82"/>
      <c r="HQ32" s="82"/>
      <c r="HR32" s="82"/>
      <c r="HS32" s="82"/>
      <c r="HT32" s="82"/>
      <c r="HU32" s="82"/>
      <c r="HV32" s="82"/>
      <c r="HW32" s="82"/>
      <c r="HX32" s="82"/>
      <c r="HY32" s="82"/>
      <c r="HZ32" s="82"/>
      <c r="IA32" s="82"/>
      <c r="IB32" s="82"/>
      <c r="IC32" s="82"/>
      <c r="ID32" s="82"/>
      <c r="IE32" s="82"/>
      <c r="IF32" s="82"/>
      <c r="IG32" s="82"/>
      <c r="IH32" s="82"/>
      <c r="II32" s="82"/>
      <c r="IJ32" s="82"/>
      <c r="IK32" s="82"/>
      <c r="IL32" s="82"/>
      <c r="IM32" s="82"/>
      <c r="IN32" s="82"/>
      <c r="IO32" s="82"/>
      <c r="IP32" s="82"/>
      <c r="IQ32" s="82"/>
      <c r="IR32" s="82"/>
      <c r="IS32" s="82"/>
      <c r="IT32" s="82"/>
      <c r="IU32" s="82"/>
      <c r="IV32" s="82"/>
    </row>
    <row r="33" spans="1:256" ht="27.6" customHeight="1">
      <c r="A33" s="81" t="s">
        <v>71</v>
      </c>
      <c r="B33" s="449" t="s">
        <v>178</v>
      </c>
      <c r="C33" s="449"/>
      <c r="D33" s="449"/>
      <c r="E33" s="449"/>
      <c r="F33" s="449"/>
      <c r="G33" s="449"/>
      <c r="H33" s="449"/>
      <c r="I33" s="449"/>
      <c r="J33" s="449"/>
      <c r="K33" s="449"/>
      <c r="L33" s="449"/>
      <c r="M33" s="449"/>
      <c r="N33" s="449"/>
      <c r="O33" s="449"/>
      <c r="P33" s="106"/>
      <c r="Q33" s="106"/>
      <c r="R33" s="106"/>
      <c r="S33" s="106"/>
      <c r="T33" s="106"/>
      <c r="U33" s="106"/>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c r="EN33" s="82"/>
      <c r="EO33" s="82"/>
      <c r="EP33" s="82"/>
      <c r="EQ33" s="82"/>
      <c r="ER33" s="82"/>
      <c r="ES33" s="82"/>
      <c r="ET33" s="82"/>
      <c r="EU33" s="82"/>
      <c r="EV33" s="82"/>
      <c r="EW33" s="82"/>
      <c r="EX33" s="82"/>
      <c r="EY33" s="82"/>
      <c r="EZ33" s="82"/>
      <c r="FA33" s="82"/>
      <c r="FB33" s="82"/>
      <c r="FC33" s="82"/>
      <c r="FD33" s="82"/>
      <c r="FE33" s="82"/>
      <c r="FF33" s="82"/>
      <c r="FG33" s="82"/>
      <c r="FH33" s="82"/>
      <c r="FI33" s="82"/>
      <c r="FJ33" s="82"/>
      <c r="FK33" s="82"/>
      <c r="FL33" s="82"/>
      <c r="FM33" s="82"/>
      <c r="FN33" s="82"/>
      <c r="FO33" s="82"/>
      <c r="FP33" s="82"/>
      <c r="FQ33" s="82"/>
      <c r="FR33" s="82"/>
      <c r="FS33" s="82"/>
      <c r="FT33" s="82"/>
      <c r="FU33" s="82"/>
      <c r="FV33" s="82"/>
      <c r="FW33" s="82"/>
      <c r="FX33" s="82"/>
      <c r="FY33" s="82"/>
      <c r="FZ33" s="82"/>
      <c r="GA33" s="82"/>
      <c r="GB33" s="82"/>
      <c r="GC33" s="82"/>
      <c r="GD33" s="82"/>
      <c r="GE33" s="82"/>
      <c r="GF33" s="82"/>
      <c r="GG33" s="82"/>
      <c r="GH33" s="82"/>
      <c r="GI33" s="82"/>
      <c r="GJ33" s="82"/>
      <c r="GK33" s="82"/>
      <c r="GL33" s="82"/>
      <c r="GM33" s="82"/>
      <c r="GN33" s="82"/>
      <c r="GO33" s="82"/>
      <c r="GP33" s="82"/>
      <c r="GQ33" s="82"/>
      <c r="GR33" s="82"/>
      <c r="GS33" s="82"/>
      <c r="GT33" s="82"/>
      <c r="GU33" s="82"/>
      <c r="GV33" s="82"/>
      <c r="GW33" s="82"/>
      <c r="GX33" s="82"/>
      <c r="GY33" s="82"/>
      <c r="GZ33" s="82"/>
      <c r="HA33" s="82"/>
      <c r="HB33" s="82"/>
      <c r="HC33" s="82"/>
      <c r="HD33" s="82"/>
      <c r="HE33" s="82"/>
      <c r="HF33" s="82"/>
      <c r="HG33" s="82"/>
      <c r="HH33" s="82"/>
      <c r="HI33" s="82"/>
      <c r="HJ33" s="82"/>
      <c r="HK33" s="82"/>
      <c r="HL33" s="82"/>
      <c r="HM33" s="82"/>
      <c r="HN33" s="82"/>
      <c r="HO33" s="82"/>
      <c r="HP33" s="82"/>
      <c r="HQ33" s="82"/>
      <c r="HR33" s="82"/>
      <c r="HS33" s="82"/>
      <c r="HT33" s="82"/>
      <c r="HU33" s="82"/>
      <c r="HV33" s="82"/>
      <c r="HW33" s="82"/>
      <c r="HX33" s="82"/>
      <c r="HY33" s="82"/>
      <c r="HZ33" s="82"/>
      <c r="IA33" s="82"/>
      <c r="IB33" s="82"/>
      <c r="IC33" s="82"/>
      <c r="ID33" s="82"/>
      <c r="IE33" s="82"/>
      <c r="IF33" s="82"/>
      <c r="IG33" s="82"/>
      <c r="IH33" s="82"/>
      <c r="II33" s="82"/>
      <c r="IJ33" s="82"/>
      <c r="IK33" s="82"/>
      <c r="IL33" s="82"/>
      <c r="IM33" s="82"/>
      <c r="IN33" s="82"/>
      <c r="IO33" s="82"/>
      <c r="IP33" s="82"/>
      <c r="IQ33" s="82"/>
      <c r="IR33" s="82"/>
      <c r="IS33" s="82"/>
      <c r="IT33" s="82"/>
      <c r="IU33" s="82"/>
      <c r="IV33" s="82"/>
    </row>
    <row r="34" spans="1:256">
      <c r="A34" s="81" t="s">
        <v>71</v>
      </c>
      <c r="B34" s="460" t="s">
        <v>175</v>
      </c>
      <c r="C34" s="460"/>
      <c r="D34" s="460"/>
      <c r="E34" s="460"/>
      <c r="F34" s="460"/>
      <c r="G34" s="460"/>
      <c r="H34" s="460"/>
      <c r="I34" s="460"/>
      <c r="J34" s="460"/>
      <c r="K34" s="460"/>
      <c r="L34" s="460"/>
      <c r="M34" s="460"/>
      <c r="N34" s="460"/>
      <c r="O34" s="460"/>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c r="EO34" s="82"/>
      <c r="EP34" s="82"/>
      <c r="EQ34" s="82"/>
      <c r="ER34" s="82"/>
      <c r="ES34" s="82"/>
      <c r="ET34" s="82"/>
      <c r="EU34" s="82"/>
      <c r="EV34" s="82"/>
      <c r="EW34" s="82"/>
      <c r="EX34" s="82"/>
      <c r="EY34" s="82"/>
      <c r="EZ34" s="82"/>
      <c r="FA34" s="82"/>
      <c r="FB34" s="82"/>
      <c r="FC34" s="82"/>
      <c r="FD34" s="82"/>
      <c r="FE34" s="82"/>
      <c r="FF34" s="82"/>
      <c r="FG34" s="82"/>
      <c r="FH34" s="82"/>
      <c r="FI34" s="82"/>
      <c r="FJ34" s="82"/>
      <c r="FK34" s="82"/>
      <c r="FL34" s="82"/>
      <c r="FM34" s="82"/>
      <c r="FN34" s="82"/>
      <c r="FO34" s="82"/>
      <c r="FP34" s="82"/>
      <c r="FQ34" s="82"/>
      <c r="FR34" s="82"/>
      <c r="FS34" s="82"/>
      <c r="FT34" s="82"/>
      <c r="FU34" s="82"/>
      <c r="FV34" s="82"/>
      <c r="FW34" s="82"/>
      <c r="FX34" s="82"/>
      <c r="FY34" s="82"/>
      <c r="FZ34" s="82"/>
      <c r="GA34" s="82"/>
      <c r="GB34" s="82"/>
      <c r="GC34" s="82"/>
      <c r="GD34" s="82"/>
      <c r="GE34" s="82"/>
      <c r="GF34" s="82"/>
      <c r="GG34" s="82"/>
      <c r="GH34" s="82"/>
      <c r="GI34" s="82"/>
      <c r="GJ34" s="82"/>
      <c r="GK34" s="82"/>
      <c r="GL34" s="82"/>
      <c r="GM34" s="82"/>
      <c r="GN34" s="82"/>
      <c r="GO34" s="82"/>
      <c r="GP34" s="82"/>
      <c r="GQ34" s="82"/>
      <c r="GR34" s="82"/>
      <c r="GS34" s="82"/>
      <c r="GT34" s="82"/>
      <c r="GU34" s="82"/>
      <c r="GV34" s="82"/>
      <c r="GW34" s="82"/>
      <c r="GX34" s="82"/>
      <c r="GY34" s="82"/>
      <c r="GZ34" s="82"/>
      <c r="HA34" s="82"/>
      <c r="HB34" s="82"/>
      <c r="HC34" s="82"/>
      <c r="HD34" s="82"/>
      <c r="HE34" s="82"/>
      <c r="HF34" s="82"/>
      <c r="HG34" s="82"/>
      <c r="HH34" s="82"/>
      <c r="HI34" s="82"/>
      <c r="HJ34" s="82"/>
      <c r="HK34" s="82"/>
      <c r="HL34" s="82"/>
      <c r="HM34" s="82"/>
      <c r="HN34" s="82"/>
      <c r="HO34" s="82"/>
      <c r="HP34" s="82"/>
      <c r="HQ34" s="82"/>
      <c r="HR34" s="82"/>
      <c r="HS34" s="82"/>
      <c r="HT34" s="82"/>
      <c r="HU34" s="82"/>
      <c r="HV34" s="82"/>
      <c r="HW34" s="82"/>
      <c r="HX34" s="82"/>
      <c r="HY34" s="82"/>
      <c r="HZ34" s="82"/>
      <c r="IA34" s="82"/>
      <c r="IB34" s="82"/>
      <c r="IC34" s="82"/>
      <c r="ID34" s="82"/>
      <c r="IE34" s="82"/>
      <c r="IF34" s="82"/>
      <c r="IG34" s="82"/>
      <c r="IH34" s="82"/>
      <c r="II34" s="82"/>
      <c r="IJ34" s="82"/>
      <c r="IK34" s="82"/>
      <c r="IL34" s="82"/>
      <c r="IM34" s="82"/>
      <c r="IN34" s="82"/>
      <c r="IO34" s="82"/>
      <c r="IP34" s="82"/>
      <c r="IQ34" s="82"/>
      <c r="IR34" s="82"/>
      <c r="IS34" s="82"/>
      <c r="IT34" s="82"/>
      <c r="IU34" s="82"/>
      <c r="IV34" s="82"/>
    </row>
    <row r="35" spans="1:256" ht="28.2" customHeight="1">
      <c r="A35" s="81" t="s">
        <v>71</v>
      </c>
      <c r="B35" s="460" t="s">
        <v>177</v>
      </c>
      <c r="C35" s="460"/>
      <c r="D35" s="460"/>
      <c r="E35" s="460"/>
      <c r="F35" s="460"/>
      <c r="G35" s="460"/>
      <c r="H35" s="460"/>
      <c r="I35" s="460"/>
      <c r="J35" s="460"/>
      <c r="K35" s="460"/>
      <c r="L35" s="460"/>
      <c r="M35" s="460"/>
      <c r="N35" s="460"/>
      <c r="O35" s="460"/>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c r="FC35" s="82"/>
      <c r="FD35" s="82"/>
      <c r="FE35" s="82"/>
      <c r="FF35" s="82"/>
      <c r="FG35" s="82"/>
      <c r="FH35" s="82"/>
      <c r="FI35" s="82"/>
      <c r="FJ35" s="82"/>
      <c r="FK35" s="82"/>
      <c r="FL35" s="82"/>
      <c r="FM35" s="82"/>
      <c r="FN35" s="82"/>
      <c r="FO35" s="82"/>
      <c r="FP35" s="82"/>
      <c r="FQ35" s="82"/>
      <c r="FR35" s="82"/>
      <c r="FS35" s="82"/>
      <c r="FT35" s="82"/>
      <c r="FU35" s="82"/>
      <c r="FV35" s="82"/>
      <c r="FW35" s="82"/>
      <c r="FX35" s="82"/>
      <c r="FY35" s="82"/>
      <c r="FZ35" s="82"/>
      <c r="GA35" s="82"/>
      <c r="GB35" s="82"/>
      <c r="GC35" s="82"/>
      <c r="GD35" s="82"/>
      <c r="GE35" s="82"/>
      <c r="GF35" s="82"/>
      <c r="GG35" s="82"/>
      <c r="GH35" s="82"/>
      <c r="GI35" s="82"/>
      <c r="GJ35" s="82"/>
      <c r="GK35" s="82"/>
      <c r="GL35" s="82"/>
      <c r="GM35" s="82"/>
      <c r="GN35" s="82"/>
      <c r="GO35" s="82"/>
      <c r="GP35" s="82"/>
      <c r="GQ35" s="82"/>
      <c r="GR35" s="82"/>
      <c r="GS35" s="82"/>
      <c r="GT35" s="82"/>
      <c r="GU35" s="82"/>
      <c r="GV35" s="82"/>
      <c r="GW35" s="82"/>
      <c r="GX35" s="82"/>
      <c r="GY35" s="82"/>
      <c r="GZ35" s="82"/>
      <c r="HA35" s="82"/>
      <c r="HB35" s="82"/>
      <c r="HC35" s="82"/>
      <c r="HD35" s="82"/>
      <c r="HE35" s="82"/>
      <c r="HF35" s="82"/>
      <c r="HG35" s="82"/>
      <c r="HH35" s="82"/>
      <c r="HI35" s="82"/>
      <c r="HJ35" s="82"/>
      <c r="HK35" s="82"/>
      <c r="HL35" s="82"/>
      <c r="HM35" s="82"/>
      <c r="HN35" s="82"/>
      <c r="HO35" s="82"/>
      <c r="HP35" s="82"/>
      <c r="HQ35" s="82"/>
      <c r="HR35" s="82"/>
      <c r="HS35" s="82"/>
      <c r="HT35" s="82"/>
      <c r="HU35" s="82"/>
      <c r="HV35" s="82"/>
      <c r="HW35" s="82"/>
      <c r="HX35" s="82"/>
      <c r="HY35" s="82"/>
      <c r="HZ35" s="82"/>
      <c r="IA35" s="82"/>
      <c r="IB35" s="82"/>
      <c r="IC35" s="82"/>
      <c r="ID35" s="82"/>
      <c r="IE35" s="82"/>
      <c r="IF35" s="82"/>
      <c r="IG35" s="82"/>
      <c r="IH35" s="82"/>
      <c r="II35" s="82"/>
      <c r="IJ35" s="82"/>
      <c r="IK35" s="82"/>
      <c r="IL35" s="82"/>
      <c r="IM35" s="82"/>
      <c r="IN35" s="82"/>
      <c r="IO35" s="82"/>
      <c r="IP35" s="82"/>
      <c r="IQ35" s="82"/>
      <c r="IR35" s="82"/>
      <c r="IS35" s="82"/>
      <c r="IT35" s="82"/>
      <c r="IU35" s="82"/>
      <c r="IV35" s="82"/>
    </row>
    <row r="36" spans="1:256">
      <c r="A36" s="450" t="s">
        <v>110</v>
      </c>
      <c r="B36" s="450"/>
      <c r="C36" s="450"/>
      <c r="D36" s="450"/>
      <c r="E36" s="450"/>
      <c r="F36" s="450"/>
      <c r="G36" s="88"/>
      <c r="H36" s="88"/>
      <c r="I36" s="88"/>
      <c r="J36" s="88"/>
      <c r="K36" s="88"/>
      <c r="L36" s="88"/>
      <c r="M36" s="88"/>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c r="EN36" s="82"/>
      <c r="EO36" s="82"/>
      <c r="EP36" s="82"/>
      <c r="EQ36" s="82"/>
      <c r="ER36" s="82"/>
      <c r="ES36" s="82"/>
      <c r="ET36" s="82"/>
      <c r="EU36" s="82"/>
      <c r="EV36" s="82"/>
      <c r="EW36" s="82"/>
      <c r="EX36" s="82"/>
      <c r="EY36" s="82"/>
      <c r="EZ36" s="82"/>
      <c r="FA36" s="82"/>
      <c r="FB36" s="82"/>
      <c r="FC36" s="82"/>
      <c r="FD36" s="82"/>
      <c r="FE36" s="82"/>
      <c r="FF36" s="82"/>
      <c r="FG36" s="82"/>
      <c r="FH36" s="82"/>
      <c r="FI36" s="82"/>
      <c r="FJ36" s="82"/>
      <c r="FK36" s="82"/>
      <c r="FL36" s="82"/>
      <c r="FM36" s="82"/>
      <c r="FN36" s="82"/>
      <c r="FO36" s="82"/>
      <c r="FP36" s="82"/>
      <c r="FQ36" s="82"/>
      <c r="FR36" s="82"/>
      <c r="FS36" s="82"/>
      <c r="FT36" s="82"/>
      <c r="FU36" s="82"/>
      <c r="FV36" s="82"/>
      <c r="FW36" s="82"/>
      <c r="FX36" s="82"/>
      <c r="FY36" s="82"/>
      <c r="FZ36" s="82"/>
      <c r="GA36" s="82"/>
      <c r="GB36" s="82"/>
      <c r="GC36" s="82"/>
      <c r="GD36" s="82"/>
      <c r="GE36" s="82"/>
      <c r="GF36" s="82"/>
      <c r="GG36" s="82"/>
      <c r="GH36" s="82"/>
      <c r="GI36" s="82"/>
      <c r="GJ36" s="82"/>
      <c r="GK36" s="82"/>
      <c r="GL36" s="82"/>
      <c r="GM36" s="82"/>
      <c r="GN36" s="82"/>
      <c r="GO36" s="82"/>
      <c r="GP36" s="82"/>
      <c r="GQ36" s="82"/>
      <c r="GR36" s="82"/>
      <c r="GS36" s="82"/>
      <c r="GT36" s="82"/>
      <c r="GU36" s="82"/>
      <c r="GV36" s="82"/>
      <c r="GW36" s="82"/>
      <c r="GX36" s="82"/>
      <c r="GY36" s="82"/>
      <c r="GZ36" s="82"/>
      <c r="HA36" s="82"/>
      <c r="HB36" s="82"/>
      <c r="HC36" s="82"/>
      <c r="HD36" s="82"/>
      <c r="HE36" s="82"/>
      <c r="HF36" s="82"/>
      <c r="HG36" s="82"/>
      <c r="HH36" s="82"/>
      <c r="HI36" s="82"/>
      <c r="HJ36" s="82"/>
      <c r="HK36" s="82"/>
      <c r="HL36" s="82"/>
      <c r="HM36" s="82"/>
      <c r="HN36" s="82"/>
      <c r="HO36" s="82"/>
      <c r="HP36" s="82"/>
      <c r="HQ36" s="82"/>
      <c r="HR36" s="82"/>
      <c r="HS36" s="82"/>
      <c r="HT36" s="82"/>
      <c r="HU36" s="82"/>
      <c r="HV36" s="82"/>
      <c r="HW36" s="82"/>
      <c r="HX36" s="82"/>
      <c r="HY36" s="82"/>
      <c r="HZ36" s="82"/>
      <c r="IA36" s="82"/>
      <c r="IB36" s="82"/>
      <c r="IC36" s="82"/>
      <c r="ID36" s="82"/>
      <c r="IE36" s="82"/>
      <c r="IF36" s="82"/>
      <c r="IG36" s="82"/>
      <c r="IH36" s="82"/>
      <c r="II36" s="82"/>
      <c r="IJ36" s="82"/>
      <c r="IK36" s="82"/>
      <c r="IL36" s="82"/>
      <c r="IM36" s="82"/>
      <c r="IN36" s="82"/>
      <c r="IO36" s="82"/>
      <c r="IP36" s="82"/>
      <c r="IQ36" s="82"/>
      <c r="IR36" s="82"/>
      <c r="IS36" s="82"/>
      <c r="IT36" s="82"/>
      <c r="IU36" s="82"/>
      <c r="IV36" s="82"/>
    </row>
    <row r="37" spans="1:256">
      <c r="A37" s="81" t="s">
        <v>71</v>
      </c>
      <c r="B37" s="451" t="s">
        <v>179</v>
      </c>
      <c r="C37" s="451"/>
      <c r="D37" s="451"/>
      <c r="E37" s="451"/>
      <c r="F37" s="451"/>
      <c r="G37" s="451"/>
      <c r="H37" s="451"/>
      <c r="I37" s="451"/>
      <c r="J37" s="451"/>
      <c r="K37" s="451"/>
      <c r="L37" s="451"/>
      <c r="M37" s="451"/>
      <c r="N37" s="451"/>
      <c r="O37" s="451"/>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c r="EN37" s="82"/>
      <c r="EO37" s="82"/>
      <c r="EP37" s="82"/>
      <c r="EQ37" s="82"/>
      <c r="ER37" s="82"/>
      <c r="ES37" s="82"/>
      <c r="ET37" s="82"/>
      <c r="EU37" s="82"/>
      <c r="EV37" s="82"/>
      <c r="EW37" s="82"/>
      <c r="EX37" s="82"/>
      <c r="EY37" s="82"/>
      <c r="EZ37" s="82"/>
      <c r="FA37" s="82"/>
      <c r="FB37" s="82"/>
      <c r="FC37" s="82"/>
      <c r="FD37" s="82"/>
      <c r="FE37" s="82"/>
      <c r="FF37" s="82"/>
      <c r="FG37" s="82"/>
      <c r="FH37" s="82"/>
      <c r="FI37" s="82"/>
      <c r="FJ37" s="82"/>
      <c r="FK37" s="82"/>
      <c r="FL37" s="82"/>
      <c r="FM37" s="82"/>
      <c r="FN37" s="82"/>
      <c r="FO37" s="82"/>
      <c r="FP37" s="82"/>
      <c r="FQ37" s="82"/>
      <c r="FR37" s="82"/>
      <c r="FS37" s="82"/>
      <c r="FT37" s="82"/>
      <c r="FU37" s="82"/>
      <c r="FV37" s="82"/>
      <c r="FW37" s="82"/>
      <c r="FX37" s="82"/>
      <c r="FY37" s="82"/>
      <c r="FZ37" s="82"/>
      <c r="GA37" s="82"/>
      <c r="GB37" s="82"/>
      <c r="GC37" s="82"/>
      <c r="GD37" s="82"/>
      <c r="GE37" s="82"/>
      <c r="GF37" s="82"/>
      <c r="GG37" s="82"/>
      <c r="GH37" s="82"/>
      <c r="GI37" s="82"/>
      <c r="GJ37" s="82"/>
      <c r="GK37" s="82"/>
      <c r="GL37" s="82"/>
      <c r="GM37" s="82"/>
      <c r="GN37" s="82"/>
      <c r="GO37" s="82"/>
      <c r="GP37" s="82"/>
      <c r="GQ37" s="82"/>
      <c r="GR37" s="82"/>
      <c r="GS37" s="82"/>
      <c r="GT37" s="82"/>
      <c r="GU37" s="82"/>
      <c r="GV37" s="82"/>
      <c r="GW37" s="82"/>
      <c r="GX37" s="82"/>
      <c r="GY37" s="82"/>
      <c r="GZ37" s="82"/>
      <c r="HA37" s="82"/>
      <c r="HB37" s="82"/>
      <c r="HC37" s="82"/>
      <c r="HD37" s="82"/>
      <c r="HE37" s="82"/>
      <c r="HF37" s="82"/>
      <c r="HG37" s="82"/>
      <c r="HH37" s="82"/>
      <c r="HI37" s="82"/>
      <c r="HJ37" s="82"/>
      <c r="HK37" s="82"/>
      <c r="HL37" s="82"/>
      <c r="HM37" s="82"/>
      <c r="HN37" s="82"/>
      <c r="HO37" s="82"/>
      <c r="HP37" s="82"/>
      <c r="HQ37" s="82"/>
      <c r="HR37" s="82"/>
      <c r="HS37" s="82"/>
      <c r="HT37" s="82"/>
      <c r="HU37" s="82"/>
      <c r="HV37" s="82"/>
      <c r="HW37" s="82"/>
      <c r="HX37" s="82"/>
      <c r="HY37" s="82"/>
      <c r="HZ37" s="82"/>
      <c r="IA37" s="82"/>
      <c r="IB37" s="82"/>
      <c r="IC37" s="82"/>
      <c r="ID37" s="82"/>
      <c r="IE37" s="82"/>
      <c r="IF37" s="82"/>
      <c r="IG37" s="82"/>
      <c r="IH37" s="82"/>
      <c r="II37" s="82"/>
      <c r="IJ37" s="82"/>
      <c r="IK37" s="82"/>
      <c r="IL37" s="82"/>
      <c r="IM37" s="82"/>
      <c r="IN37" s="82"/>
      <c r="IO37" s="82"/>
      <c r="IP37" s="82"/>
      <c r="IQ37" s="82"/>
      <c r="IR37" s="82"/>
      <c r="IS37" s="82"/>
      <c r="IT37" s="82"/>
      <c r="IU37" s="82"/>
      <c r="IV37" s="82"/>
    </row>
    <row r="38" spans="1:256">
      <c r="A38" s="81" t="s">
        <v>71</v>
      </c>
      <c r="B38" s="451" t="s">
        <v>180</v>
      </c>
      <c r="C38" s="451"/>
      <c r="D38" s="451"/>
      <c r="E38" s="451"/>
      <c r="F38" s="451"/>
      <c r="G38" s="451"/>
      <c r="H38" s="451"/>
      <c r="I38" s="451"/>
      <c r="J38" s="451"/>
      <c r="K38" s="451"/>
      <c r="L38" s="451"/>
      <c r="M38" s="451"/>
      <c r="N38" s="451"/>
      <c r="O38" s="451"/>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c r="EN38" s="82"/>
      <c r="EO38" s="82"/>
      <c r="EP38" s="82"/>
      <c r="EQ38" s="82"/>
      <c r="ER38" s="82"/>
      <c r="ES38" s="82"/>
      <c r="ET38" s="82"/>
      <c r="EU38" s="82"/>
      <c r="EV38" s="82"/>
      <c r="EW38" s="82"/>
      <c r="EX38" s="82"/>
      <c r="EY38" s="82"/>
      <c r="EZ38" s="82"/>
      <c r="FA38" s="82"/>
      <c r="FB38" s="82"/>
      <c r="FC38" s="82"/>
      <c r="FD38" s="82"/>
      <c r="FE38" s="82"/>
      <c r="FF38" s="82"/>
      <c r="FG38" s="82"/>
      <c r="FH38" s="82"/>
      <c r="FI38" s="82"/>
      <c r="FJ38" s="82"/>
      <c r="FK38" s="82"/>
      <c r="FL38" s="82"/>
      <c r="FM38" s="82"/>
      <c r="FN38" s="82"/>
      <c r="FO38" s="82"/>
      <c r="FP38" s="82"/>
      <c r="FQ38" s="82"/>
      <c r="FR38" s="82"/>
      <c r="FS38" s="82"/>
      <c r="FT38" s="82"/>
      <c r="FU38" s="82"/>
      <c r="FV38" s="82"/>
      <c r="FW38" s="82"/>
      <c r="FX38" s="82"/>
      <c r="FY38" s="82"/>
      <c r="FZ38" s="82"/>
      <c r="GA38" s="82"/>
      <c r="GB38" s="82"/>
      <c r="GC38" s="82"/>
      <c r="GD38" s="82"/>
      <c r="GE38" s="82"/>
      <c r="GF38" s="82"/>
      <c r="GG38" s="82"/>
      <c r="GH38" s="82"/>
      <c r="GI38" s="82"/>
      <c r="GJ38" s="82"/>
      <c r="GK38" s="82"/>
      <c r="GL38" s="82"/>
      <c r="GM38" s="82"/>
      <c r="GN38" s="82"/>
      <c r="GO38" s="82"/>
      <c r="GP38" s="82"/>
      <c r="GQ38" s="82"/>
      <c r="GR38" s="82"/>
      <c r="GS38" s="82"/>
      <c r="GT38" s="82"/>
      <c r="GU38" s="82"/>
      <c r="GV38" s="82"/>
      <c r="GW38" s="82"/>
      <c r="GX38" s="82"/>
      <c r="GY38" s="82"/>
      <c r="GZ38" s="82"/>
      <c r="HA38" s="82"/>
      <c r="HB38" s="82"/>
      <c r="HC38" s="82"/>
      <c r="HD38" s="82"/>
      <c r="HE38" s="82"/>
      <c r="HF38" s="82"/>
      <c r="HG38" s="82"/>
      <c r="HH38" s="82"/>
      <c r="HI38" s="82"/>
      <c r="HJ38" s="82"/>
      <c r="HK38" s="82"/>
      <c r="HL38" s="82"/>
      <c r="HM38" s="82"/>
      <c r="HN38" s="82"/>
      <c r="HO38" s="82"/>
      <c r="HP38" s="82"/>
      <c r="HQ38" s="82"/>
      <c r="HR38" s="82"/>
      <c r="HS38" s="82"/>
      <c r="HT38" s="82"/>
      <c r="HU38" s="82"/>
      <c r="HV38" s="82"/>
      <c r="HW38" s="82"/>
      <c r="HX38" s="82"/>
      <c r="HY38" s="82"/>
      <c r="HZ38" s="82"/>
      <c r="IA38" s="82"/>
      <c r="IB38" s="82"/>
      <c r="IC38" s="82"/>
      <c r="ID38" s="82"/>
      <c r="IE38" s="82"/>
      <c r="IF38" s="82"/>
      <c r="IG38" s="82"/>
      <c r="IH38" s="82"/>
      <c r="II38" s="82"/>
      <c r="IJ38" s="82"/>
      <c r="IK38" s="82"/>
      <c r="IL38" s="82"/>
      <c r="IM38" s="82"/>
      <c r="IN38" s="82"/>
      <c r="IO38" s="82"/>
      <c r="IP38" s="82"/>
      <c r="IQ38" s="82"/>
      <c r="IR38" s="82"/>
      <c r="IS38" s="82"/>
      <c r="IT38" s="82"/>
      <c r="IU38" s="82"/>
      <c r="IV38" s="82"/>
    </row>
    <row r="39" spans="1:256">
      <c r="A39" s="450" t="s">
        <v>228</v>
      </c>
      <c r="B39" s="450"/>
      <c r="C39" s="450"/>
      <c r="D39" s="450"/>
      <c r="E39" s="450"/>
      <c r="F39" s="450"/>
      <c r="G39" s="95"/>
      <c r="H39" s="95"/>
      <c r="I39" s="95"/>
      <c r="J39" s="95"/>
      <c r="K39" s="95"/>
      <c r="L39" s="95"/>
      <c r="M39" s="95"/>
      <c r="N39" s="94"/>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c r="EO39" s="82"/>
      <c r="EP39" s="82"/>
      <c r="EQ39" s="82"/>
      <c r="ER39" s="82"/>
      <c r="ES39" s="82"/>
      <c r="ET39" s="82"/>
      <c r="EU39" s="82"/>
      <c r="EV39" s="82"/>
      <c r="EW39" s="82"/>
      <c r="EX39" s="82"/>
      <c r="EY39" s="82"/>
      <c r="EZ39" s="82"/>
      <c r="FA39" s="82"/>
      <c r="FB39" s="82"/>
      <c r="FC39" s="82"/>
      <c r="FD39" s="82"/>
      <c r="FE39" s="82"/>
      <c r="FF39" s="82"/>
      <c r="FG39" s="82"/>
      <c r="FH39" s="82"/>
      <c r="FI39" s="82"/>
      <c r="FJ39" s="82"/>
      <c r="FK39" s="82"/>
      <c r="FL39" s="82"/>
      <c r="FM39" s="82"/>
      <c r="FN39" s="82"/>
      <c r="FO39" s="82"/>
      <c r="FP39" s="82"/>
      <c r="FQ39" s="82"/>
      <c r="FR39" s="82"/>
      <c r="FS39" s="82"/>
      <c r="FT39" s="82"/>
      <c r="FU39" s="82"/>
      <c r="FV39" s="82"/>
      <c r="FW39" s="82"/>
      <c r="FX39" s="82"/>
      <c r="FY39" s="82"/>
      <c r="FZ39" s="82"/>
      <c r="GA39" s="82"/>
      <c r="GB39" s="82"/>
      <c r="GC39" s="82"/>
      <c r="GD39" s="82"/>
      <c r="GE39" s="82"/>
      <c r="GF39" s="82"/>
      <c r="GG39" s="82"/>
      <c r="GH39" s="82"/>
      <c r="GI39" s="82"/>
      <c r="GJ39" s="82"/>
      <c r="GK39" s="82"/>
      <c r="GL39" s="82"/>
      <c r="GM39" s="82"/>
      <c r="GN39" s="82"/>
      <c r="GO39" s="82"/>
      <c r="GP39" s="82"/>
      <c r="GQ39" s="82"/>
      <c r="GR39" s="82"/>
      <c r="GS39" s="82"/>
      <c r="GT39" s="82"/>
      <c r="GU39" s="82"/>
      <c r="GV39" s="82"/>
      <c r="GW39" s="82"/>
      <c r="GX39" s="82"/>
      <c r="GY39" s="82"/>
      <c r="GZ39" s="82"/>
      <c r="HA39" s="82"/>
      <c r="HB39" s="82"/>
      <c r="HC39" s="82"/>
      <c r="HD39" s="82"/>
      <c r="HE39" s="82"/>
      <c r="HF39" s="82"/>
      <c r="HG39" s="82"/>
      <c r="HH39" s="82"/>
      <c r="HI39" s="82"/>
      <c r="HJ39" s="82"/>
      <c r="HK39" s="82"/>
      <c r="HL39" s="82"/>
      <c r="HM39" s="82"/>
      <c r="HN39" s="82"/>
      <c r="HO39" s="82"/>
      <c r="HP39" s="82"/>
      <c r="HQ39" s="82"/>
      <c r="HR39" s="82"/>
      <c r="HS39" s="82"/>
      <c r="HT39" s="82"/>
      <c r="HU39" s="82"/>
      <c r="HV39" s="82"/>
      <c r="HW39" s="82"/>
      <c r="HX39" s="82"/>
      <c r="HY39" s="82"/>
      <c r="HZ39" s="82"/>
      <c r="IA39" s="82"/>
      <c r="IB39" s="82"/>
      <c r="IC39" s="82"/>
      <c r="ID39" s="82"/>
      <c r="IE39" s="82"/>
      <c r="IF39" s="82"/>
      <c r="IG39" s="82"/>
      <c r="IH39" s="82"/>
      <c r="II39" s="82"/>
      <c r="IJ39" s="82"/>
      <c r="IK39" s="82"/>
      <c r="IL39" s="82"/>
      <c r="IM39" s="82"/>
      <c r="IN39" s="82"/>
      <c r="IO39" s="82"/>
      <c r="IP39" s="82"/>
      <c r="IQ39" s="82"/>
      <c r="IR39" s="82"/>
      <c r="IS39" s="82"/>
      <c r="IT39" s="82"/>
      <c r="IU39" s="82"/>
      <c r="IV39" s="82"/>
    </row>
    <row r="40" spans="1:256">
      <c r="A40" s="81" t="s">
        <v>71</v>
      </c>
      <c r="B40" s="449" t="s">
        <v>183</v>
      </c>
      <c r="C40" s="449"/>
      <c r="D40" s="449"/>
      <c r="E40" s="449"/>
      <c r="F40" s="449"/>
      <c r="G40" s="449"/>
      <c r="H40" s="449"/>
      <c r="I40" s="449"/>
      <c r="J40" s="449"/>
      <c r="K40" s="449"/>
      <c r="L40" s="449"/>
      <c r="M40" s="449"/>
      <c r="N40" s="94"/>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c r="EN40" s="82"/>
      <c r="EO40" s="82"/>
      <c r="EP40" s="82"/>
      <c r="EQ40" s="82"/>
      <c r="ER40" s="82"/>
      <c r="ES40" s="82"/>
      <c r="ET40" s="82"/>
      <c r="EU40" s="82"/>
      <c r="EV40" s="82"/>
      <c r="EW40" s="82"/>
      <c r="EX40" s="82"/>
      <c r="EY40" s="82"/>
      <c r="EZ40" s="82"/>
      <c r="FA40" s="82"/>
      <c r="FB40" s="82"/>
      <c r="FC40" s="82"/>
      <c r="FD40" s="82"/>
      <c r="FE40" s="82"/>
      <c r="FF40" s="82"/>
      <c r="FG40" s="82"/>
      <c r="FH40" s="82"/>
      <c r="FI40" s="82"/>
      <c r="FJ40" s="82"/>
      <c r="FK40" s="82"/>
      <c r="FL40" s="82"/>
      <c r="FM40" s="82"/>
      <c r="FN40" s="82"/>
      <c r="FO40" s="82"/>
      <c r="FP40" s="82"/>
      <c r="FQ40" s="82"/>
      <c r="FR40" s="82"/>
      <c r="FS40" s="82"/>
      <c r="FT40" s="82"/>
      <c r="FU40" s="82"/>
      <c r="FV40" s="82"/>
      <c r="FW40" s="82"/>
      <c r="FX40" s="82"/>
      <c r="FY40" s="82"/>
      <c r="FZ40" s="82"/>
      <c r="GA40" s="82"/>
      <c r="GB40" s="82"/>
      <c r="GC40" s="82"/>
      <c r="GD40" s="82"/>
      <c r="GE40" s="82"/>
      <c r="GF40" s="82"/>
      <c r="GG40" s="82"/>
      <c r="GH40" s="82"/>
      <c r="GI40" s="82"/>
      <c r="GJ40" s="82"/>
      <c r="GK40" s="82"/>
      <c r="GL40" s="82"/>
      <c r="GM40" s="82"/>
      <c r="GN40" s="82"/>
      <c r="GO40" s="82"/>
      <c r="GP40" s="82"/>
      <c r="GQ40" s="82"/>
      <c r="GR40" s="82"/>
      <c r="GS40" s="82"/>
      <c r="GT40" s="82"/>
      <c r="GU40" s="82"/>
      <c r="GV40" s="82"/>
      <c r="GW40" s="82"/>
      <c r="GX40" s="82"/>
      <c r="GY40" s="82"/>
      <c r="GZ40" s="82"/>
      <c r="HA40" s="82"/>
      <c r="HB40" s="82"/>
      <c r="HC40" s="82"/>
      <c r="HD40" s="82"/>
      <c r="HE40" s="82"/>
      <c r="HF40" s="82"/>
      <c r="HG40" s="82"/>
      <c r="HH40" s="82"/>
      <c r="HI40" s="82"/>
      <c r="HJ40" s="82"/>
      <c r="HK40" s="82"/>
      <c r="HL40" s="82"/>
      <c r="HM40" s="82"/>
      <c r="HN40" s="82"/>
      <c r="HO40" s="82"/>
      <c r="HP40" s="82"/>
      <c r="HQ40" s="82"/>
      <c r="HR40" s="82"/>
      <c r="HS40" s="82"/>
      <c r="HT40" s="82"/>
      <c r="HU40" s="82"/>
      <c r="HV40" s="82"/>
      <c r="HW40" s="82"/>
      <c r="HX40" s="82"/>
      <c r="HY40" s="82"/>
      <c r="HZ40" s="82"/>
      <c r="IA40" s="82"/>
      <c r="IB40" s="82"/>
      <c r="IC40" s="82"/>
      <c r="ID40" s="82"/>
      <c r="IE40" s="82"/>
      <c r="IF40" s="82"/>
      <c r="IG40" s="82"/>
      <c r="IH40" s="82"/>
      <c r="II40" s="82"/>
      <c r="IJ40" s="82"/>
      <c r="IK40" s="82"/>
      <c r="IL40" s="82"/>
      <c r="IM40" s="82"/>
      <c r="IN40" s="82"/>
      <c r="IO40" s="82"/>
      <c r="IP40" s="82"/>
      <c r="IQ40" s="82"/>
      <c r="IR40" s="82"/>
      <c r="IS40" s="82"/>
      <c r="IT40" s="82"/>
      <c r="IU40" s="82"/>
      <c r="IV40" s="82"/>
    </row>
    <row r="41" spans="1:256">
      <c r="A41" s="81" t="s">
        <v>71</v>
      </c>
      <c r="B41" s="449" t="s">
        <v>184</v>
      </c>
      <c r="C41" s="449"/>
      <c r="D41" s="449"/>
      <c r="E41" s="449"/>
      <c r="F41" s="449"/>
      <c r="G41" s="449"/>
      <c r="H41" s="449"/>
      <c r="I41" s="449"/>
      <c r="J41" s="449"/>
      <c r="K41" s="449"/>
      <c r="L41" s="449"/>
      <c r="M41" s="449"/>
      <c r="N41" s="94"/>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c r="EN41" s="82"/>
      <c r="EO41" s="82"/>
      <c r="EP41" s="82"/>
      <c r="EQ41" s="82"/>
      <c r="ER41" s="82"/>
      <c r="ES41" s="82"/>
      <c r="ET41" s="82"/>
      <c r="EU41" s="82"/>
      <c r="EV41" s="82"/>
      <c r="EW41" s="82"/>
      <c r="EX41" s="82"/>
      <c r="EY41" s="82"/>
      <c r="EZ41" s="82"/>
      <c r="FA41" s="82"/>
      <c r="FB41" s="82"/>
      <c r="FC41" s="82"/>
      <c r="FD41" s="82"/>
      <c r="FE41" s="82"/>
      <c r="FF41" s="82"/>
      <c r="FG41" s="82"/>
      <c r="FH41" s="82"/>
      <c r="FI41" s="82"/>
      <c r="FJ41" s="82"/>
      <c r="FK41" s="82"/>
      <c r="FL41" s="82"/>
      <c r="FM41" s="82"/>
      <c r="FN41" s="82"/>
      <c r="FO41" s="82"/>
      <c r="FP41" s="82"/>
      <c r="FQ41" s="82"/>
      <c r="FR41" s="82"/>
      <c r="FS41" s="82"/>
      <c r="FT41" s="82"/>
      <c r="FU41" s="82"/>
      <c r="FV41" s="82"/>
      <c r="FW41" s="82"/>
      <c r="FX41" s="82"/>
      <c r="FY41" s="82"/>
      <c r="FZ41" s="82"/>
      <c r="GA41" s="82"/>
      <c r="GB41" s="82"/>
      <c r="GC41" s="82"/>
      <c r="GD41" s="82"/>
      <c r="GE41" s="82"/>
      <c r="GF41" s="82"/>
      <c r="GG41" s="82"/>
      <c r="GH41" s="82"/>
      <c r="GI41" s="82"/>
      <c r="GJ41" s="82"/>
      <c r="GK41" s="82"/>
      <c r="GL41" s="82"/>
      <c r="GM41" s="82"/>
      <c r="GN41" s="82"/>
      <c r="GO41" s="82"/>
      <c r="GP41" s="82"/>
      <c r="GQ41" s="82"/>
      <c r="GR41" s="82"/>
      <c r="GS41" s="82"/>
      <c r="GT41" s="82"/>
      <c r="GU41" s="82"/>
      <c r="GV41" s="82"/>
      <c r="GW41" s="82"/>
      <c r="GX41" s="82"/>
      <c r="GY41" s="82"/>
      <c r="GZ41" s="82"/>
      <c r="HA41" s="82"/>
      <c r="HB41" s="82"/>
      <c r="HC41" s="82"/>
      <c r="HD41" s="82"/>
      <c r="HE41" s="82"/>
      <c r="HF41" s="82"/>
      <c r="HG41" s="82"/>
      <c r="HH41" s="82"/>
      <c r="HI41" s="82"/>
      <c r="HJ41" s="82"/>
      <c r="HK41" s="82"/>
      <c r="HL41" s="82"/>
      <c r="HM41" s="82"/>
      <c r="HN41" s="82"/>
      <c r="HO41" s="82"/>
      <c r="HP41" s="82"/>
      <c r="HQ41" s="82"/>
      <c r="HR41" s="82"/>
      <c r="HS41" s="82"/>
      <c r="HT41" s="82"/>
      <c r="HU41" s="82"/>
      <c r="HV41" s="82"/>
      <c r="HW41" s="82"/>
      <c r="HX41" s="82"/>
      <c r="HY41" s="82"/>
      <c r="HZ41" s="82"/>
      <c r="IA41" s="82"/>
      <c r="IB41" s="82"/>
      <c r="IC41" s="82"/>
      <c r="ID41" s="82"/>
      <c r="IE41" s="82"/>
      <c r="IF41" s="82"/>
      <c r="IG41" s="82"/>
      <c r="IH41" s="82"/>
      <c r="II41" s="82"/>
      <c r="IJ41" s="82"/>
      <c r="IK41" s="82"/>
      <c r="IL41" s="82"/>
      <c r="IM41" s="82"/>
      <c r="IN41" s="82"/>
      <c r="IO41" s="82"/>
      <c r="IP41" s="82"/>
      <c r="IQ41" s="82"/>
      <c r="IR41" s="82"/>
      <c r="IS41" s="82"/>
      <c r="IT41" s="82"/>
      <c r="IU41" s="82"/>
      <c r="IV41" s="82"/>
    </row>
    <row r="42" spans="1:256">
      <c r="A42" s="81" t="s">
        <v>71</v>
      </c>
      <c r="B42" s="449" t="s">
        <v>140</v>
      </c>
      <c r="C42" s="449"/>
      <c r="D42" s="449"/>
      <c r="E42" s="449"/>
      <c r="F42" s="449"/>
      <c r="G42" s="449"/>
      <c r="H42" s="449"/>
      <c r="I42" s="449"/>
      <c r="J42" s="449"/>
      <c r="K42" s="449"/>
      <c r="L42" s="449"/>
      <c r="M42" s="449"/>
      <c r="N42" s="449"/>
      <c r="O42" s="449"/>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c r="EN42" s="82"/>
      <c r="EO42" s="82"/>
      <c r="EP42" s="82"/>
      <c r="EQ42" s="82"/>
      <c r="ER42" s="82"/>
      <c r="ES42" s="82"/>
      <c r="ET42" s="82"/>
      <c r="EU42" s="82"/>
      <c r="EV42" s="82"/>
      <c r="EW42" s="82"/>
      <c r="EX42" s="82"/>
      <c r="EY42" s="82"/>
      <c r="EZ42" s="82"/>
      <c r="FA42" s="82"/>
      <c r="FB42" s="82"/>
      <c r="FC42" s="82"/>
      <c r="FD42" s="82"/>
      <c r="FE42" s="82"/>
      <c r="FF42" s="82"/>
      <c r="FG42" s="82"/>
      <c r="FH42" s="82"/>
      <c r="FI42" s="82"/>
      <c r="FJ42" s="82"/>
      <c r="FK42" s="82"/>
      <c r="FL42" s="82"/>
      <c r="FM42" s="82"/>
      <c r="FN42" s="82"/>
      <c r="FO42" s="82"/>
      <c r="FP42" s="82"/>
      <c r="FQ42" s="82"/>
      <c r="FR42" s="82"/>
      <c r="FS42" s="82"/>
      <c r="FT42" s="82"/>
      <c r="FU42" s="82"/>
      <c r="FV42" s="82"/>
      <c r="FW42" s="82"/>
      <c r="FX42" s="82"/>
      <c r="FY42" s="82"/>
      <c r="FZ42" s="82"/>
      <c r="GA42" s="82"/>
      <c r="GB42" s="82"/>
      <c r="GC42" s="82"/>
      <c r="GD42" s="82"/>
      <c r="GE42" s="82"/>
      <c r="GF42" s="82"/>
      <c r="GG42" s="82"/>
      <c r="GH42" s="82"/>
      <c r="GI42" s="82"/>
      <c r="GJ42" s="82"/>
      <c r="GK42" s="82"/>
      <c r="GL42" s="82"/>
      <c r="GM42" s="82"/>
      <c r="GN42" s="82"/>
      <c r="GO42" s="82"/>
      <c r="GP42" s="82"/>
      <c r="GQ42" s="82"/>
      <c r="GR42" s="82"/>
      <c r="GS42" s="82"/>
      <c r="GT42" s="82"/>
      <c r="GU42" s="82"/>
      <c r="GV42" s="82"/>
      <c r="GW42" s="82"/>
      <c r="GX42" s="82"/>
      <c r="GY42" s="82"/>
      <c r="GZ42" s="82"/>
      <c r="HA42" s="82"/>
      <c r="HB42" s="82"/>
      <c r="HC42" s="82"/>
      <c r="HD42" s="82"/>
      <c r="HE42" s="82"/>
      <c r="HF42" s="82"/>
      <c r="HG42" s="82"/>
      <c r="HH42" s="82"/>
      <c r="HI42" s="82"/>
      <c r="HJ42" s="82"/>
      <c r="HK42" s="82"/>
      <c r="HL42" s="82"/>
      <c r="HM42" s="82"/>
      <c r="HN42" s="82"/>
      <c r="HO42" s="82"/>
      <c r="HP42" s="82"/>
      <c r="HQ42" s="82"/>
      <c r="HR42" s="82"/>
      <c r="HS42" s="82"/>
      <c r="HT42" s="82"/>
      <c r="HU42" s="82"/>
      <c r="HV42" s="82"/>
      <c r="HW42" s="82"/>
      <c r="HX42" s="82"/>
      <c r="HY42" s="82"/>
      <c r="HZ42" s="82"/>
      <c r="IA42" s="82"/>
      <c r="IB42" s="82"/>
      <c r="IC42" s="82"/>
      <c r="ID42" s="82"/>
      <c r="IE42" s="82"/>
      <c r="IF42" s="82"/>
      <c r="IG42" s="82"/>
      <c r="IH42" s="82"/>
      <c r="II42" s="82"/>
      <c r="IJ42" s="82"/>
      <c r="IK42" s="82"/>
      <c r="IL42" s="82"/>
      <c r="IM42" s="82"/>
      <c r="IN42" s="82"/>
      <c r="IO42" s="82"/>
      <c r="IP42" s="82"/>
      <c r="IQ42" s="82"/>
      <c r="IR42" s="82"/>
      <c r="IS42" s="82"/>
      <c r="IT42" s="82"/>
      <c r="IU42" s="82"/>
      <c r="IV42" s="82"/>
    </row>
    <row r="43" spans="1:256">
      <c r="A43" s="450" t="s">
        <v>229</v>
      </c>
      <c r="B43" s="450"/>
      <c r="C43" s="450"/>
      <c r="D43" s="450"/>
      <c r="E43" s="450"/>
      <c r="F43" s="450"/>
      <c r="G43" s="88"/>
      <c r="H43" s="88"/>
      <c r="I43" s="88"/>
      <c r="J43" s="88"/>
      <c r="K43" s="88"/>
      <c r="L43" s="88"/>
      <c r="M43" s="88"/>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c r="DU43" s="82"/>
      <c r="DV43" s="82"/>
      <c r="DW43" s="82"/>
      <c r="DX43" s="82"/>
      <c r="DY43" s="82"/>
      <c r="DZ43" s="82"/>
      <c r="EA43" s="82"/>
      <c r="EB43" s="82"/>
      <c r="EC43" s="82"/>
      <c r="ED43" s="82"/>
      <c r="EE43" s="82"/>
      <c r="EF43" s="82"/>
      <c r="EG43" s="82"/>
      <c r="EH43" s="82"/>
      <c r="EI43" s="82"/>
      <c r="EJ43" s="82"/>
      <c r="EK43" s="82"/>
      <c r="EL43" s="82"/>
      <c r="EM43" s="82"/>
      <c r="EN43" s="82"/>
      <c r="EO43" s="82"/>
      <c r="EP43" s="82"/>
      <c r="EQ43" s="82"/>
      <c r="ER43" s="82"/>
      <c r="ES43" s="82"/>
      <c r="ET43" s="82"/>
      <c r="EU43" s="82"/>
      <c r="EV43" s="82"/>
      <c r="EW43" s="82"/>
      <c r="EX43" s="82"/>
      <c r="EY43" s="82"/>
      <c r="EZ43" s="82"/>
      <c r="FA43" s="82"/>
      <c r="FB43" s="82"/>
      <c r="FC43" s="82"/>
      <c r="FD43" s="82"/>
      <c r="FE43" s="82"/>
      <c r="FF43" s="82"/>
      <c r="FG43" s="82"/>
      <c r="FH43" s="82"/>
      <c r="FI43" s="82"/>
      <c r="FJ43" s="82"/>
      <c r="FK43" s="82"/>
      <c r="FL43" s="82"/>
      <c r="FM43" s="82"/>
      <c r="FN43" s="82"/>
      <c r="FO43" s="82"/>
      <c r="FP43" s="82"/>
      <c r="FQ43" s="82"/>
      <c r="FR43" s="82"/>
      <c r="FS43" s="82"/>
      <c r="FT43" s="82"/>
      <c r="FU43" s="82"/>
      <c r="FV43" s="82"/>
      <c r="FW43" s="82"/>
      <c r="FX43" s="82"/>
      <c r="FY43" s="82"/>
      <c r="FZ43" s="82"/>
      <c r="GA43" s="82"/>
      <c r="GB43" s="82"/>
      <c r="GC43" s="82"/>
      <c r="GD43" s="82"/>
      <c r="GE43" s="82"/>
      <c r="GF43" s="82"/>
      <c r="GG43" s="82"/>
      <c r="GH43" s="82"/>
      <c r="GI43" s="82"/>
      <c r="GJ43" s="82"/>
      <c r="GK43" s="82"/>
      <c r="GL43" s="82"/>
      <c r="GM43" s="82"/>
      <c r="GN43" s="82"/>
      <c r="GO43" s="82"/>
      <c r="GP43" s="82"/>
      <c r="GQ43" s="82"/>
      <c r="GR43" s="82"/>
      <c r="GS43" s="82"/>
      <c r="GT43" s="82"/>
      <c r="GU43" s="82"/>
      <c r="GV43" s="82"/>
      <c r="GW43" s="82"/>
      <c r="GX43" s="82"/>
      <c r="GY43" s="82"/>
      <c r="GZ43" s="82"/>
      <c r="HA43" s="82"/>
      <c r="HB43" s="82"/>
      <c r="HC43" s="82"/>
      <c r="HD43" s="82"/>
      <c r="HE43" s="82"/>
      <c r="HF43" s="82"/>
      <c r="HG43" s="82"/>
      <c r="HH43" s="82"/>
      <c r="HI43" s="82"/>
      <c r="HJ43" s="82"/>
      <c r="HK43" s="82"/>
      <c r="HL43" s="82"/>
      <c r="HM43" s="82"/>
      <c r="HN43" s="82"/>
      <c r="HO43" s="82"/>
      <c r="HP43" s="82"/>
      <c r="HQ43" s="82"/>
      <c r="HR43" s="82"/>
      <c r="HS43" s="82"/>
      <c r="HT43" s="82"/>
      <c r="HU43" s="82"/>
      <c r="HV43" s="82"/>
      <c r="HW43" s="82"/>
      <c r="HX43" s="82"/>
      <c r="HY43" s="82"/>
      <c r="HZ43" s="82"/>
      <c r="IA43" s="82"/>
      <c r="IB43" s="82"/>
      <c r="IC43" s="82"/>
      <c r="ID43" s="82"/>
      <c r="IE43" s="82"/>
      <c r="IF43" s="82"/>
      <c r="IG43" s="82"/>
      <c r="IH43" s="82"/>
      <c r="II43" s="82"/>
      <c r="IJ43" s="82"/>
      <c r="IK43" s="82"/>
      <c r="IL43" s="82"/>
      <c r="IM43" s="82"/>
      <c r="IN43" s="82"/>
      <c r="IO43" s="82"/>
      <c r="IP43" s="82"/>
      <c r="IQ43" s="82"/>
      <c r="IR43" s="82"/>
      <c r="IS43" s="82"/>
      <c r="IT43" s="82"/>
      <c r="IU43" s="82"/>
      <c r="IV43" s="82"/>
    </row>
    <row r="44" spans="1:256" ht="25.5" customHeight="1">
      <c r="A44" s="81" t="s">
        <v>71</v>
      </c>
      <c r="B44" s="449" t="s">
        <v>137</v>
      </c>
      <c r="C44" s="449"/>
      <c r="D44" s="449"/>
      <c r="E44" s="449"/>
      <c r="F44" s="449"/>
      <c r="G44" s="449"/>
      <c r="H44" s="449"/>
      <c r="I44" s="449"/>
      <c r="J44" s="449"/>
      <c r="K44" s="449"/>
      <c r="L44" s="449"/>
      <c r="M44" s="449"/>
      <c r="N44" s="449"/>
      <c r="O44" s="449"/>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c r="DU44" s="82"/>
      <c r="DV44" s="82"/>
      <c r="DW44" s="82"/>
      <c r="DX44" s="82"/>
      <c r="DY44" s="82"/>
      <c r="DZ44" s="82"/>
      <c r="EA44" s="82"/>
      <c r="EB44" s="82"/>
      <c r="EC44" s="82"/>
      <c r="ED44" s="82"/>
      <c r="EE44" s="82"/>
      <c r="EF44" s="82"/>
      <c r="EG44" s="82"/>
      <c r="EH44" s="82"/>
      <c r="EI44" s="82"/>
      <c r="EJ44" s="82"/>
      <c r="EK44" s="82"/>
      <c r="EL44" s="82"/>
      <c r="EM44" s="82"/>
      <c r="EN44" s="82"/>
      <c r="EO44" s="82"/>
      <c r="EP44" s="82"/>
      <c r="EQ44" s="82"/>
      <c r="ER44" s="82"/>
      <c r="ES44" s="82"/>
      <c r="ET44" s="82"/>
      <c r="EU44" s="82"/>
      <c r="EV44" s="82"/>
      <c r="EW44" s="82"/>
      <c r="EX44" s="82"/>
      <c r="EY44" s="82"/>
      <c r="EZ44" s="82"/>
      <c r="FA44" s="82"/>
      <c r="FB44" s="82"/>
      <c r="FC44" s="82"/>
      <c r="FD44" s="82"/>
      <c r="FE44" s="82"/>
      <c r="FF44" s="82"/>
      <c r="FG44" s="82"/>
      <c r="FH44" s="82"/>
      <c r="FI44" s="82"/>
      <c r="FJ44" s="82"/>
      <c r="FK44" s="82"/>
      <c r="FL44" s="82"/>
      <c r="FM44" s="82"/>
      <c r="FN44" s="82"/>
      <c r="FO44" s="82"/>
      <c r="FP44" s="82"/>
      <c r="FQ44" s="82"/>
      <c r="FR44" s="82"/>
      <c r="FS44" s="82"/>
      <c r="FT44" s="82"/>
      <c r="FU44" s="82"/>
      <c r="FV44" s="82"/>
      <c r="FW44" s="82"/>
      <c r="FX44" s="82"/>
      <c r="FY44" s="82"/>
      <c r="FZ44" s="82"/>
      <c r="GA44" s="82"/>
      <c r="GB44" s="82"/>
      <c r="GC44" s="82"/>
      <c r="GD44" s="82"/>
      <c r="GE44" s="82"/>
      <c r="GF44" s="82"/>
      <c r="GG44" s="82"/>
      <c r="GH44" s="82"/>
      <c r="GI44" s="82"/>
      <c r="GJ44" s="82"/>
      <c r="GK44" s="82"/>
      <c r="GL44" s="82"/>
      <c r="GM44" s="82"/>
      <c r="GN44" s="82"/>
      <c r="GO44" s="82"/>
      <c r="GP44" s="82"/>
      <c r="GQ44" s="82"/>
      <c r="GR44" s="82"/>
      <c r="GS44" s="82"/>
      <c r="GT44" s="82"/>
      <c r="GU44" s="82"/>
      <c r="GV44" s="82"/>
      <c r="GW44" s="82"/>
      <c r="GX44" s="82"/>
      <c r="GY44" s="82"/>
      <c r="GZ44" s="82"/>
      <c r="HA44" s="82"/>
      <c r="HB44" s="82"/>
      <c r="HC44" s="82"/>
      <c r="HD44" s="82"/>
      <c r="HE44" s="82"/>
      <c r="HF44" s="82"/>
      <c r="HG44" s="82"/>
      <c r="HH44" s="82"/>
      <c r="HI44" s="82"/>
      <c r="HJ44" s="82"/>
      <c r="HK44" s="82"/>
      <c r="HL44" s="82"/>
      <c r="HM44" s="82"/>
      <c r="HN44" s="82"/>
      <c r="HO44" s="82"/>
      <c r="HP44" s="82"/>
      <c r="HQ44" s="82"/>
      <c r="HR44" s="82"/>
      <c r="HS44" s="82"/>
      <c r="HT44" s="82"/>
      <c r="HU44" s="82"/>
      <c r="HV44" s="82"/>
      <c r="HW44" s="82"/>
      <c r="HX44" s="82"/>
      <c r="HY44" s="82"/>
      <c r="HZ44" s="82"/>
      <c r="IA44" s="82"/>
      <c r="IB44" s="82"/>
      <c r="IC44" s="82"/>
      <c r="ID44" s="82"/>
      <c r="IE44" s="82"/>
      <c r="IF44" s="82"/>
      <c r="IG44" s="82"/>
      <c r="IH44" s="82"/>
      <c r="II44" s="82"/>
      <c r="IJ44" s="82"/>
      <c r="IK44" s="82"/>
      <c r="IL44" s="82"/>
      <c r="IM44" s="82"/>
      <c r="IN44" s="82"/>
      <c r="IO44" s="82"/>
      <c r="IP44" s="82"/>
      <c r="IQ44" s="82"/>
      <c r="IR44" s="82"/>
      <c r="IS44" s="82"/>
      <c r="IT44" s="82"/>
      <c r="IU44" s="82"/>
      <c r="IV44" s="82"/>
    </row>
    <row r="45" spans="1:256">
      <c r="A45" s="81" t="s">
        <v>71</v>
      </c>
      <c r="B45" s="449" t="s">
        <v>111</v>
      </c>
      <c r="C45" s="449"/>
      <c r="D45" s="449"/>
      <c r="E45" s="449"/>
      <c r="F45" s="449"/>
      <c r="G45" s="449"/>
      <c r="H45" s="449"/>
      <c r="I45" s="449"/>
      <c r="J45" s="449"/>
      <c r="K45" s="449"/>
      <c r="L45" s="449"/>
      <c r="M45" s="449"/>
      <c r="N45" s="449"/>
      <c r="O45" s="449"/>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c r="DU45" s="82"/>
      <c r="DV45" s="82"/>
      <c r="DW45" s="82"/>
      <c r="DX45" s="82"/>
      <c r="DY45" s="82"/>
      <c r="DZ45" s="82"/>
      <c r="EA45" s="82"/>
      <c r="EB45" s="82"/>
      <c r="EC45" s="82"/>
      <c r="ED45" s="82"/>
      <c r="EE45" s="82"/>
      <c r="EF45" s="82"/>
      <c r="EG45" s="82"/>
      <c r="EH45" s="82"/>
      <c r="EI45" s="82"/>
      <c r="EJ45" s="82"/>
      <c r="EK45" s="82"/>
      <c r="EL45" s="82"/>
      <c r="EM45" s="82"/>
      <c r="EN45" s="82"/>
      <c r="EO45" s="82"/>
      <c r="EP45" s="82"/>
      <c r="EQ45" s="82"/>
      <c r="ER45" s="82"/>
      <c r="ES45" s="82"/>
      <c r="ET45" s="82"/>
      <c r="EU45" s="82"/>
      <c r="EV45" s="82"/>
      <c r="EW45" s="82"/>
      <c r="EX45" s="82"/>
      <c r="EY45" s="82"/>
      <c r="EZ45" s="82"/>
      <c r="FA45" s="82"/>
      <c r="FB45" s="82"/>
      <c r="FC45" s="82"/>
      <c r="FD45" s="82"/>
      <c r="FE45" s="82"/>
      <c r="FF45" s="82"/>
      <c r="FG45" s="82"/>
      <c r="FH45" s="82"/>
      <c r="FI45" s="82"/>
      <c r="FJ45" s="82"/>
      <c r="FK45" s="82"/>
      <c r="FL45" s="82"/>
      <c r="FM45" s="82"/>
      <c r="FN45" s="82"/>
      <c r="FO45" s="82"/>
      <c r="FP45" s="82"/>
      <c r="FQ45" s="82"/>
      <c r="FR45" s="82"/>
      <c r="FS45" s="82"/>
      <c r="FT45" s="82"/>
      <c r="FU45" s="82"/>
      <c r="FV45" s="82"/>
      <c r="FW45" s="82"/>
      <c r="FX45" s="82"/>
      <c r="FY45" s="82"/>
      <c r="FZ45" s="82"/>
      <c r="GA45" s="82"/>
      <c r="GB45" s="82"/>
      <c r="GC45" s="82"/>
      <c r="GD45" s="82"/>
      <c r="GE45" s="82"/>
      <c r="GF45" s="82"/>
      <c r="GG45" s="82"/>
      <c r="GH45" s="82"/>
      <c r="GI45" s="82"/>
      <c r="GJ45" s="82"/>
      <c r="GK45" s="82"/>
      <c r="GL45" s="82"/>
      <c r="GM45" s="82"/>
      <c r="GN45" s="82"/>
      <c r="GO45" s="82"/>
      <c r="GP45" s="82"/>
      <c r="GQ45" s="82"/>
      <c r="GR45" s="82"/>
      <c r="GS45" s="82"/>
      <c r="GT45" s="82"/>
      <c r="GU45" s="82"/>
      <c r="GV45" s="82"/>
      <c r="GW45" s="82"/>
      <c r="GX45" s="82"/>
      <c r="GY45" s="82"/>
      <c r="GZ45" s="82"/>
      <c r="HA45" s="82"/>
      <c r="HB45" s="82"/>
      <c r="HC45" s="82"/>
      <c r="HD45" s="82"/>
      <c r="HE45" s="82"/>
      <c r="HF45" s="82"/>
      <c r="HG45" s="82"/>
      <c r="HH45" s="82"/>
      <c r="HI45" s="82"/>
      <c r="HJ45" s="82"/>
      <c r="HK45" s="82"/>
      <c r="HL45" s="82"/>
      <c r="HM45" s="82"/>
      <c r="HN45" s="82"/>
      <c r="HO45" s="82"/>
      <c r="HP45" s="82"/>
      <c r="HQ45" s="82"/>
      <c r="HR45" s="82"/>
      <c r="HS45" s="82"/>
      <c r="HT45" s="82"/>
      <c r="HU45" s="82"/>
      <c r="HV45" s="82"/>
      <c r="HW45" s="82"/>
      <c r="HX45" s="82"/>
      <c r="HY45" s="82"/>
      <c r="HZ45" s="82"/>
      <c r="IA45" s="82"/>
      <c r="IB45" s="82"/>
      <c r="IC45" s="82"/>
      <c r="ID45" s="82"/>
      <c r="IE45" s="82"/>
      <c r="IF45" s="82"/>
      <c r="IG45" s="82"/>
      <c r="IH45" s="82"/>
      <c r="II45" s="82"/>
      <c r="IJ45" s="82"/>
      <c r="IK45" s="82"/>
      <c r="IL45" s="82"/>
      <c r="IM45" s="82"/>
      <c r="IN45" s="82"/>
      <c r="IO45" s="82"/>
      <c r="IP45" s="82"/>
      <c r="IQ45" s="82"/>
      <c r="IR45" s="82"/>
      <c r="IS45" s="82"/>
      <c r="IT45" s="82"/>
      <c r="IU45" s="82"/>
      <c r="IV45" s="82"/>
    </row>
    <row r="46" spans="1:256">
      <c r="A46" s="81" t="s">
        <v>71</v>
      </c>
      <c r="B46" s="449" t="s">
        <v>77</v>
      </c>
      <c r="C46" s="449"/>
      <c r="D46" s="449"/>
      <c r="E46" s="449"/>
      <c r="F46" s="449"/>
      <c r="G46" s="449"/>
      <c r="H46" s="449"/>
      <c r="I46" s="449"/>
      <c r="J46" s="449"/>
      <c r="K46" s="449"/>
      <c r="L46" s="449"/>
      <c r="M46" s="449"/>
      <c r="N46" s="449"/>
      <c r="O46" s="449"/>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c r="DU46" s="82"/>
      <c r="DV46" s="82"/>
      <c r="DW46" s="82"/>
      <c r="DX46" s="82"/>
      <c r="DY46" s="82"/>
      <c r="DZ46" s="82"/>
      <c r="EA46" s="82"/>
      <c r="EB46" s="82"/>
      <c r="EC46" s="82"/>
      <c r="ED46" s="82"/>
      <c r="EE46" s="82"/>
      <c r="EF46" s="82"/>
      <c r="EG46" s="82"/>
      <c r="EH46" s="82"/>
      <c r="EI46" s="82"/>
      <c r="EJ46" s="82"/>
      <c r="EK46" s="82"/>
      <c r="EL46" s="82"/>
      <c r="EM46" s="82"/>
      <c r="EN46" s="82"/>
      <c r="EO46" s="82"/>
      <c r="EP46" s="82"/>
      <c r="EQ46" s="82"/>
      <c r="ER46" s="82"/>
      <c r="ES46" s="82"/>
      <c r="ET46" s="82"/>
      <c r="EU46" s="82"/>
      <c r="EV46" s="82"/>
      <c r="EW46" s="82"/>
      <c r="EX46" s="82"/>
      <c r="EY46" s="82"/>
      <c r="EZ46" s="82"/>
      <c r="FA46" s="82"/>
      <c r="FB46" s="82"/>
      <c r="FC46" s="82"/>
      <c r="FD46" s="82"/>
      <c r="FE46" s="82"/>
      <c r="FF46" s="82"/>
      <c r="FG46" s="82"/>
      <c r="FH46" s="82"/>
      <c r="FI46" s="82"/>
      <c r="FJ46" s="82"/>
      <c r="FK46" s="82"/>
      <c r="FL46" s="82"/>
      <c r="FM46" s="82"/>
      <c r="FN46" s="82"/>
      <c r="FO46" s="82"/>
      <c r="FP46" s="82"/>
      <c r="FQ46" s="82"/>
      <c r="FR46" s="82"/>
      <c r="FS46" s="82"/>
      <c r="FT46" s="82"/>
      <c r="FU46" s="82"/>
      <c r="FV46" s="82"/>
      <c r="FW46" s="82"/>
      <c r="FX46" s="82"/>
      <c r="FY46" s="82"/>
      <c r="FZ46" s="82"/>
      <c r="GA46" s="82"/>
      <c r="GB46" s="82"/>
      <c r="GC46" s="82"/>
      <c r="GD46" s="82"/>
      <c r="GE46" s="82"/>
      <c r="GF46" s="82"/>
      <c r="GG46" s="82"/>
      <c r="GH46" s="82"/>
      <c r="GI46" s="82"/>
      <c r="GJ46" s="82"/>
      <c r="GK46" s="82"/>
      <c r="GL46" s="82"/>
      <c r="GM46" s="82"/>
      <c r="GN46" s="82"/>
      <c r="GO46" s="82"/>
      <c r="GP46" s="82"/>
      <c r="GQ46" s="82"/>
      <c r="GR46" s="82"/>
      <c r="GS46" s="82"/>
      <c r="GT46" s="82"/>
      <c r="GU46" s="82"/>
      <c r="GV46" s="82"/>
      <c r="GW46" s="82"/>
      <c r="GX46" s="82"/>
      <c r="GY46" s="82"/>
      <c r="GZ46" s="82"/>
      <c r="HA46" s="82"/>
      <c r="HB46" s="82"/>
      <c r="HC46" s="82"/>
      <c r="HD46" s="82"/>
      <c r="HE46" s="82"/>
      <c r="HF46" s="82"/>
      <c r="HG46" s="82"/>
      <c r="HH46" s="82"/>
      <c r="HI46" s="82"/>
      <c r="HJ46" s="82"/>
      <c r="HK46" s="82"/>
      <c r="HL46" s="82"/>
      <c r="HM46" s="82"/>
      <c r="HN46" s="82"/>
      <c r="HO46" s="82"/>
      <c r="HP46" s="82"/>
      <c r="HQ46" s="82"/>
      <c r="HR46" s="82"/>
      <c r="HS46" s="82"/>
      <c r="HT46" s="82"/>
      <c r="HU46" s="82"/>
      <c r="HV46" s="82"/>
      <c r="HW46" s="82"/>
      <c r="HX46" s="82"/>
      <c r="HY46" s="82"/>
      <c r="HZ46" s="82"/>
      <c r="IA46" s="82"/>
      <c r="IB46" s="82"/>
      <c r="IC46" s="82"/>
      <c r="ID46" s="82"/>
      <c r="IE46" s="82"/>
      <c r="IF46" s="82"/>
      <c r="IG46" s="82"/>
      <c r="IH46" s="82"/>
      <c r="II46" s="82"/>
      <c r="IJ46" s="82"/>
      <c r="IK46" s="82"/>
      <c r="IL46" s="82"/>
      <c r="IM46" s="82"/>
      <c r="IN46" s="82"/>
      <c r="IO46" s="82"/>
      <c r="IP46" s="82"/>
      <c r="IQ46" s="82"/>
      <c r="IR46" s="82"/>
      <c r="IS46" s="82"/>
      <c r="IT46" s="82"/>
      <c r="IU46" s="82"/>
      <c r="IV46" s="82"/>
    </row>
    <row r="47" spans="1:256">
      <c r="A47" s="450" t="s">
        <v>230</v>
      </c>
      <c r="B47" s="450"/>
      <c r="C47" s="450"/>
      <c r="D47" s="450"/>
      <c r="E47" s="450"/>
      <c r="F47" s="450"/>
      <c r="G47" s="88"/>
      <c r="H47" s="88"/>
      <c r="I47" s="88"/>
      <c r="J47" s="88"/>
      <c r="K47" s="88"/>
      <c r="L47" s="88"/>
      <c r="M47" s="88"/>
      <c r="N47" s="82"/>
      <c r="O47" s="82"/>
      <c r="P47" s="82"/>
      <c r="Q47" s="82"/>
      <c r="R47" s="82"/>
      <c r="S47" s="137"/>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c r="DU47" s="82"/>
      <c r="DV47" s="82"/>
      <c r="DW47" s="82"/>
      <c r="DX47" s="82"/>
      <c r="DY47" s="82"/>
      <c r="DZ47" s="82"/>
      <c r="EA47" s="82"/>
      <c r="EB47" s="82"/>
      <c r="EC47" s="82"/>
      <c r="ED47" s="82"/>
      <c r="EE47" s="82"/>
      <c r="EF47" s="82"/>
      <c r="EG47" s="82"/>
      <c r="EH47" s="82"/>
      <c r="EI47" s="82"/>
      <c r="EJ47" s="82"/>
      <c r="EK47" s="82"/>
      <c r="EL47" s="82"/>
      <c r="EM47" s="82"/>
      <c r="EN47" s="82"/>
      <c r="EO47" s="82"/>
      <c r="EP47" s="82"/>
      <c r="EQ47" s="82"/>
      <c r="ER47" s="82"/>
      <c r="ES47" s="82"/>
      <c r="ET47" s="82"/>
      <c r="EU47" s="82"/>
      <c r="EV47" s="82"/>
      <c r="EW47" s="82"/>
      <c r="EX47" s="82"/>
      <c r="EY47" s="82"/>
      <c r="EZ47" s="82"/>
      <c r="FA47" s="82"/>
      <c r="FB47" s="82"/>
      <c r="FC47" s="82"/>
      <c r="FD47" s="82"/>
      <c r="FE47" s="82"/>
      <c r="FF47" s="82"/>
      <c r="FG47" s="82"/>
      <c r="FH47" s="82"/>
      <c r="FI47" s="82"/>
      <c r="FJ47" s="82"/>
      <c r="FK47" s="82"/>
      <c r="FL47" s="82"/>
      <c r="FM47" s="82"/>
      <c r="FN47" s="82"/>
      <c r="FO47" s="82"/>
      <c r="FP47" s="82"/>
      <c r="FQ47" s="82"/>
      <c r="FR47" s="82"/>
      <c r="FS47" s="82"/>
      <c r="FT47" s="82"/>
      <c r="FU47" s="82"/>
      <c r="FV47" s="82"/>
      <c r="FW47" s="82"/>
      <c r="FX47" s="82"/>
      <c r="FY47" s="82"/>
      <c r="FZ47" s="82"/>
      <c r="GA47" s="82"/>
      <c r="GB47" s="82"/>
      <c r="GC47" s="82"/>
      <c r="GD47" s="82"/>
      <c r="GE47" s="82"/>
      <c r="GF47" s="82"/>
      <c r="GG47" s="82"/>
      <c r="GH47" s="82"/>
      <c r="GI47" s="82"/>
      <c r="GJ47" s="82"/>
      <c r="GK47" s="82"/>
      <c r="GL47" s="82"/>
      <c r="GM47" s="82"/>
      <c r="GN47" s="82"/>
      <c r="GO47" s="82"/>
      <c r="GP47" s="82"/>
      <c r="GQ47" s="82"/>
      <c r="GR47" s="82"/>
      <c r="GS47" s="82"/>
      <c r="GT47" s="82"/>
      <c r="GU47" s="82"/>
      <c r="GV47" s="82"/>
      <c r="GW47" s="82"/>
      <c r="GX47" s="82"/>
      <c r="GY47" s="82"/>
      <c r="GZ47" s="82"/>
      <c r="HA47" s="82"/>
      <c r="HB47" s="82"/>
      <c r="HC47" s="82"/>
      <c r="HD47" s="82"/>
      <c r="HE47" s="82"/>
      <c r="HF47" s="82"/>
      <c r="HG47" s="82"/>
      <c r="HH47" s="82"/>
      <c r="HI47" s="82"/>
      <c r="HJ47" s="82"/>
      <c r="HK47" s="82"/>
      <c r="HL47" s="82"/>
      <c r="HM47" s="82"/>
      <c r="HN47" s="82"/>
      <c r="HO47" s="82"/>
      <c r="HP47" s="82"/>
      <c r="HQ47" s="82"/>
      <c r="HR47" s="82"/>
      <c r="HS47" s="82"/>
      <c r="HT47" s="82"/>
      <c r="HU47" s="82"/>
      <c r="HV47" s="82"/>
      <c r="HW47" s="82"/>
      <c r="HX47" s="82"/>
      <c r="HY47" s="82"/>
      <c r="HZ47" s="82"/>
      <c r="IA47" s="82"/>
      <c r="IB47" s="82"/>
      <c r="IC47" s="82"/>
      <c r="ID47" s="82"/>
      <c r="IE47" s="82"/>
      <c r="IF47" s="82"/>
      <c r="IG47" s="82"/>
      <c r="IH47" s="82"/>
      <c r="II47" s="82"/>
      <c r="IJ47" s="82"/>
      <c r="IK47" s="82"/>
      <c r="IL47" s="82"/>
      <c r="IM47" s="82"/>
      <c r="IN47" s="82"/>
      <c r="IO47" s="82"/>
      <c r="IP47" s="82"/>
      <c r="IQ47" s="82"/>
      <c r="IR47" s="82"/>
      <c r="IS47" s="82"/>
      <c r="IT47" s="82"/>
      <c r="IU47" s="82"/>
      <c r="IV47" s="82"/>
    </row>
    <row r="48" spans="1:256" ht="24" customHeight="1">
      <c r="A48" s="81" t="s">
        <v>71</v>
      </c>
      <c r="B48" s="451" t="s">
        <v>203</v>
      </c>
      <c r="C48" s="451"/>
      <c r="D48" s="451"/>
      <c r="E48" s="451"/>
      <c r="F48" s="451"/>
      <c r="G48" s="451"/>
      <c r="H48" s="451"/>
      <c r="I48" s="451"/>
      <c r="J48" s="451"/>
      <c r="K48" s="451"/>
      <c r="L48" s="451"/>
      <c r="M48" s="451"/>
      <c r="N48" s="82"/>
      <c r="O48" s="82"/>
      <c r="P48" s="82"/>
      <c r="Q48" s="82"/>
      <c r="R48" s="82"/>
      <c r="S48" s="138"/>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c r="DU48" s="82"/>
      <c r="DV48" s="82"/>
      <c r="DW48" s="82"/>
      <c r="DX48" s="82"/>
      <c r="DY48" s="82"/>
      <c r="DZ48" s="82"/>
      <c r="EA48" s="82"/>
      <c r="EB48" s="82"/>
      <c r="EC48" s="82"/>
      <c r="ED48" s="82"/>
      <c r="EE48" s="82"/>
      <c r="EF48" s="82"/>
      <c r="EG48" s="82"/>
      <c r="EH48" s="82"/>
      <c r="EI48" s="82"/>
      <c r="EJ48" s="82"/>
      <c r="EK48" s="82"/>
      <c r="EL48" s="82"/>
      <c r="EM48" s="82"/>
      <c r="EN48" s="82"/>
      <c r="EO48" s="82"/>
      <c r="EP48" s="82"/>
      <c r="EQ48" s="82"/>
      <c r="ER48" s="82"/>
      <c r="ES48" s="82"/>
      <c r="ET48" s="82"/>
      <c r="EU48" s="82"/>
      <c r="EV48" s="82"/>
      <c r="EW48" s="82"/>
      <c r="EX48" s="82"/>
      <c r="EY48" s="82"/>
      <c r="EZ48" s="82"/>
      <c r="FA48" s="82"/>
      <c r="FB48" s="82"/>
      <c r="FC48" s="82"/>
      <c r="FD48" s="82"/>
      <c r="FE48" s="82"/>
      <c r="FF48" s="82"/>
      <c r="FG48" s="82"/>
      <c r="FH48" s="82"/>
      <c r="FI48" s="82"/>
      <c r="FJ48" s="82"/>
      <c r="FK48" s="82"/>
      <c r="FL48" s="82"/>
      <c r="FM48" s="82"/>
      <c r="FN48" s="82"/>
      <c r="FO48" s="82"/>
      <c r="FP48" s="82"/>
      <c r="FQ48" s="82"/>
      <c r="FR48" s="82"/>
      <c r="FS48" s="82"/>
      <c r="FT48" s="82"/>
      <c r="FU48" s="82"/>
      <c r="FV48" s="82"/>
      <c r="FW48" s="82"/>
      <c r="FX48" s="82"/>
      <c r="FY48" s="82"/>
      <c r="FZ48" s="82"/>
      <c r="GA48" s="82"/>
      <c r="GB48" s="82"/>
      <c r="GC48" s="82"/>
      <c r="GD48" s="82"/>
      <c r="GE48" s="82"/>
      <c r="GF48" s="82"/>
      <c r="GG48" s="82"/>
      <c r="GH48" s="82"/>
      <c r="GI48" s="82"/>
      <c r="GJ48" s="82"/>
      <c r="GK48" s="82"/>
      <c r="GL48" s="82"/>
      <c r="GM48" s="82"/>
      <c r="GN48" s="82"/>
      <c r="GO48" s="82"/>
      <c r="GP48" s="82"/>
      <c r="GQ48" s="82"/>
      <c r="GR48" s="82"/>
      <c r="GS48" s="82"/>
      <c r="GT48" s="82"/>
      <c r="GU48" s="82"/>
      <c r="GV48" s="82"/>
      <c r="GW48" s="82"/>
      <c r="GX48" s="82"/>
      <c r="GY48" s="82"/>
      <c r="GZ48" s="82"/>
      <c r="HA48" s="82"/>
      <c r="HB48" s="82"/>
      <c r="HC48" s="82"/>
      <c r="HD48" s="82"/>
      <c r="HE48" s="82"/>
      <c r="HF48" s="82"/>
      <c r="HG48" s="82"/>
      <c r="HH48" s="82"/>
      <c r="HI48" s="82"/>
      <c r="HJ48" s="82"/>
      <c r="HK48" s="82"/>
      <c r="HL48" s="82"/>
      <c r="HM48" s="82"/>
      <c r="HN48" s="82"/>
      <c r="HO48" s="82"/>
      <c r="HP48" s="82"/>
      <c r="HQ48" s="82"/>
      <c r="HR48" s="82"/>
      <c r="HS48" s="82"/>
      <c r="HT48" s="82"/>
      <c r="HU48" s="82"/>
      <c r="HV48" s="82"/>
      <c r="HW48" s="82"/>
      <c r="HX48" s="82"/>
      <c r="HY48" s="82"/>
      <c r="HZ48" s="82"/>
      <c r="IA48" s="82"/>
      <c r="IB48" s="82"/>
      <c r="IC48" s="82"/>
      <c r="ID48" s="82"/>
      <c r="IE48" s="82"/>
      <c r="IF48" s="82"/>
      <c r="IG48" s="82"/>
      <c r="IH48" s="82"/>
      <c r="II48" s="82"/>
      <c r="IJ48" s="82"/>
      <c r="IK48" s="82"/>
      <c r="IL48" s="82"/>
      <c r="IM48" s="82"/>
      <c r="IN48" s="82"/>
      <c r="IO48" s="82"/>
      <c r="IP48" s="82"/>
      <c r="IQ48" s="82"/>
      <c r="IR48" s="82"/>
      <c r="IS48" s="82"/>
      <c r="IT48" s="82"/>
      <c r="IU48" s="82"/>
      <c r="IV48" s="82"/>
    </row>
    <row r="49" spans="1:256">
      <c r="A49" s="450" t="s">
        <v>231</v>
      </c>
      <c r="B49" s="450"/>
      <c r="C49" s="450"/>
      <c r="D49" s="450"/>
      <c r="E49" s="450"/>
      <c r="F49" s="450"/>
      <c r="G49" s="88"/>
      <c r="H49" s="88"/>
      <c r="I49" s="88"/>
      <c r="J49" s="88"/>
      <c r="K49" s="88"/>
      <c r="L49" s="88"/>
      <c r="M49" s="88"/>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c r="DU49" s="82"/>
      <c r="DV49" s="82"/>
      <c r="DW49" s="82"/>
      <c r="DX49" s="82"/>
      <c r="DY49" s="82"/>
      <c r="DZ49" s="82"/>
      <c r="EA49" s="82"/>
      <c r="EB49" s="82"/>
      <c r="EC49" s="82"/>
      <c r="ED49" s="82"/>
      <c r="EE49" s="82"/>
      <c r="EF49" s="82"/>
      <c r="EG49" s="82"/>
      <c r="EH49" s="82"/>
      <c r="EI49" s="82"/>
      <c r="EJ49" s="82"/>
      <c r="EK49" s="82"/>
      <c r="EL49" s="82"/>
      <c r="EM49" s="82"/>
      <c r="EN49" s="82"/>
      <c r="EO49" s="82"/>
      <c r="EP49" s="82"/>
      <c r="EQ49" s="82"/>
      <c r="ER49" s="82"/>
      <c r="ES49" s="82"/>
      <c r="ET49" s="82"/>
      <c r="EU49" s="82"/>
      <c r="EV49" s="82"/>
      <c r="EW49" s="82"/>
      <c r="EX49" s="82"/>
      <c r="EY49" s="82"/>
      <c r="EZ49" s="82"/>
      <c r="FA49" s="82"/>
      <c r="FB49" s="82"/>
      <c r="FC49" s="82"/>
      <c r="FD49" s="82"/>
      <c r="FE49" s="82"/>
      <c r="FF49" s="82"/>
      <c r="FG49" s="82"/>
      <c r="FH49" s="82"/>
      <c r="FI49" s="82"/>
      <c r="FJ49" s="82"/>
      <c r="FK49" s="82"/>
      <c r="FL49" s="82"/>
      <c r="FM49" s="82"/>
      <c r="FN49" s="82"/>
      <c r="FO49" s="82"/>
      <c r="FP49" s="82"/>
      <c r="FQ49" s="82"/>
      <c r="FR49" s="82"/>
      <c r="FS49" s="82"/>
      <c r="FT49" s="82"/>
      <c r="FU49" s="82"/>
      <c r="FV49" s="82"/>
      <c r="FW49" s="82"/>
      <c r="FX49" s="82"/>
      <c r="FY49" s="82"/>
      <c r="FZ49" s="82"/>
      <c r="GA49" s="82"/>
      <c r="GB49" s="82"/>
      <c r="GC49" s="82"/>
      <c r="GD49" s="82"/>
      <c r="GE49" s="82"/>
      <c r="GF49" s="82"/>
      <c r="GG49" s="82"/>
      <c r="GH49" s="82"/>
      <c r="GI49" s="82"/>
      <c r="GJ49" s="82"/>
      <c r="GK49" s="82"/>
      <c r="GL49" s="82"/>
      <c r="GM49" s="82"/>
      <c r="GN49" s="82"/>
      <c r="GO49" s="82"/>
      <c r="GP49" s="82"/>
      <c r="GQ49" s="82"/>
      <c r="GR49" s="82"/>
      <c r="GS49" s="82"/>
      <c r="GT49" s="82"/>
      <c r="GU49" s="82"/>
      <c r="GV49" s="82"/>
      <c r="GW49" s="82"/>
      <c r="GX49" s="82"/>
      <c r="GY49" s="82"/>
      <c r="GZ49" s="82"/>
      <c r="HA49" s="82"/>
      <c r="HB49" s="82"/>
      <c r="HC49" s="82"/>
      <c r="HD49" s="82"/>
      <c r="HE49" s="82"/>
      <c r="HF49" s="82"/>
      <c r="HG49" s="82"/>
      <c r="HH49" s="82"/>
      <c r="HI49" s="82"/>
      <c r="HJ49" s="82"/>
      <c r="HK49" s="82"/>
      <c r="HL49" s="82"/>
      <c r="HM49" s="82"/>
      <c r="HN49" s="82"/>
      <c r="HO49" s="82"/>
      <c r="HP49" s="82"/>
      <c r="HQ49" s="82"/>
      <c r="HR49" s="82"/>
      <c r="HS49" s="82"/>
      <c r="HT49" s="82"/>
      <c r="HU49" s="82"/>
      <c r="HV49" s="82"/>
      <c r="HW49" s="82"/>
      <c r="HX49" s="82"/>
      <c r="HY49" s="82"/>
      <c r="HZ49" s="82"/>
      <c r="IA49" s="82"/>
      <c r="IB49" s="82"/>
      <c r="IC49" s="82"/>
      <c r="ID49" s="82"/>
      <c r="IE49" s="82"/>
      <c r="IF49" s="82"/>
      <c r="IG49" s="82"/>
      <c r="IH49" s="82"/>
      <c r="II49" s="82"/>
      <c r="IJ49" s="82"/>
      <c r="IK49" s="82"/>
      <c r="IL49" s="82"/>
      <c r="IM49" s="82"/>
      <c r="IN49" s="82"/>
      <c r="IO49" s="82"/>
      <c r="IP49" s="82"/>
      <c r="IQ49" s="82"/>
      <c r="IR49" s="82"/>
      <c r="IS49" s="82"/>
      <c r="IT49" s="82"/>
      <c r="IU49" s="82"/>
      <c r="IV49" s="82"/>
    </row>
    <row r="50" spans="1:256">
      <c r="A50" s="81" t="s">
        <v>71</v>
      </c>
      <c r="B50" s="452" t="s">
        <v>125</v>
      </c>
      <c r="C50" s="451"/>
      <c r="D50" s="451"/>
      <c r="E50" s="451"/>
      <c r="F50" s="451"/>
      <c r="G50" s="451"/>
      <c r="H50" s="451"/>
      <c r="I50" s="451"/>
      <c r="J50" s="451"/>
      <c r="K50" s="451"/>
      <c r="L50" s="451"/>
      <c r="M50" s="451"/>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c r="DU50" s="82"/>
      <c r="DV50" s="82"/>
      <c r="DW50" s="82"/>
      <c r="DX50" s="82"/>
      <c r="DY50" s="82"/>
      <c r="DZ50" s="82"/>
      <c r="EA50" s="82"/>
      <c r="EB50" s="82"/>
      <c r="EC50" s="82"/>
      <c r="ED50" s="82"/>
      <c r="EE50" s="82"/>
      <c r="EF50" s="82"/>
      <c r="EG50" s="82"/>
      <c r="EH50" s="82"/>
      <c r="EI50" s="82"/>
      <c r="EJ50" s="82"/>
      <c r="EK50" s="82"/>
      <c r="EL50" s="82"/>
      <c r="EM50" s="82"/>
      <c r="EN50" s="82"/>
      <c r="EO50" s="82"/>
      <c r="EP50" s="82"/>
      <c r="EQ50" s="82"/>
      <c r="ER50" s="82"/>
      <c r="ES50" s="82"/>
      <c r="ET50" s="82"/>
      <c r="EU50" s="82"/>
      <c r="EV50" s="82"/>
      <c r="EW50" s="82"/>
      <c r="EX50" s="82"/>
      <c r="EY50" s="82"/>
      <c r="EZ50" s="82"/>
      <c r="FA50" s="82"/>
      <c r="FB50" s="82"/>
      <c r="FC50" s="82"/>
      <c r="FD50" s="82"/>
      <c r="FE50" s="82"/>
      <c r="FF50" s="82"/>
      <c r="FG50" s="82"/>
      <c r="FH50" s="82"/>
      <c r="FI50" s="82"/>
      <c r="FJ50" s="82"/>
      <c r="FK50" s="82"/>
      <c r="FL50" s="82"/>
      <c r="FM50" s="82"/>
      <c r="FN50" s="82"/>
      <c r="FO50" s="82"/>
      <c r="FP50" s="82"/>
      <c r="FQ50" s="82"/>
      <c r="FR50" s="82"/>
      <c r="FS50" s="82"/>
      <c r="FT50" s="82"/>
      <c r="FU50" s="82"/>
      <c r="FV50" s="82"/>
      <c r="FW50" s="82"/>
      <c r="FX50" s="82"/>
      <c r="FY50" s="82"/>
      <c r="FZ50" s="82"/>
      <c r="GA50" s="82"/>
      <c r="GB50" s="82"/>
      <c r="GC50" s="82"/>
      <c r="GD50" s="82"/>
      <c r="GE50" s="82"/>
      <c r="GF50" s="82"/>
      <c r="GG50" s="82"/>
      <c r="GH50" s="82"/>
      <c r="GI50" s="82"/>
      <c r="GJ50" s="82"/>
      <c r="GK50" s="82"/>
      <c r="GL50" s="82"/>
      <c r="GM50" s="82"/>
      <c r="GN50" s="82"/>
      <c r="GO50" s="82"/>
      <c r="GP50" s="82"/>
      <c r="GQ50" s="82"/>
      <c r="GR50" s="82"/>
      <c r="GS50" s="82"/>
      <c r="GT50" s="82"/>
      <c r="GU50" s="82"/>
      <c r="GV50" s="82"/>
      <c r="GW50" s="82"/>
      <c r="GX50" s="82"/>
      <c r="GY50" s="82"/>
      <c r="GZ50" s="82"/>
      <c r="HA50" s="82"/>
      <c r="HB50" s="82"/>
      <c r="HC50" s="82"/>
      <c r="HD50" s="82"/>
      <c r="HE50" s="82"/>
      <c r="HF50" s="82"/>
      <c r="HG50" s="82"/>
      <c r="HH50" s="82"/>
      <c r="HI50" s="82"/>
      <c r="HJ50" s="82"/>
      <c r="HK50" s="82"/>
      <c r="HL50" s="82"/>
      <c r="HM50" s="82"/>
      <c r="HN50" s="82"/>
      <c r="HO50" s="82"/>
      <c r="HP50" s="82"/>
      <c r="HQ50" s="82"/>
      <c r="HR50" s="82"/>
      <c r="HS50" s="82"/>
      <c r="HT50" s="82"/>
      <c r="HU50" s="82"/>
      <c r="HV50" s="82"/>
      <c r="HW50" s="82"/>
      <c r="HX50" s="82"/>
      <c r="HY50" s="82"/>
      <c r="HZ50" s="82"/>
      <c r="IA50" s="82"/>
      <c r="IB50" s="82"/>
      <c r="IC50" s="82"/>
      <c r="ID50" s="82"/>
      <c r="IE50" s="82"/>
      <c r="IF50" s="82"/>
      <c r="IG50" s="82"/>
      <c r="IH50" s="82"/>
      <c r="II50" s="82"/>
      <c r="IJ50" s="82"/>
      <c r="IK50" s="82"/>
      <c r="IL50" s="82"/>
      <c r="IM50" s="82"/>
      <c r="IN50" s="82"/>
      <c r="IO50" s="82"/>
      <c r="IP50" s="82"/>
      <c r="IQ50" s="82"/>
      <c r="IR50" s="82"/>
      <c r="IS50" s="82"/>
      <c r="IT50" s="82"/>
      <c r="IU50" s="82"/>
      <c r="IV50" s="82"/>
    </row>
    <row r="51" spans="1:256">
      <c r="A51" s="81" t="s">
        <v>71</v>
      </c>
      <c r="B51" s="451" t="s">
        <v>182</v>
      </c>
      <c r="C51" s="451"/>
      <c r="D51" s="451"/>
      <c r="E51" s="451"/>
      <c r="F51" s="451"/>
      <c r="G51" s="451"/>
      <c r="H51" s="451"/>
      <c r="I51" s="451"/>
      <c r="J51" s="451"/>
      <c r="K51" s="451"/>
      <c r="L51" s="451"/>
      <c r="M51" s="451"/>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c r="DU51" s="82"/>
      <c r="DV51" s="82"/>
      <c r="DW51" s="82"/>
      <c r="DX51" s="82"/>
      <c r="DY51" s="82"/>
      <c r="DZ51" s="82"/>
      <c r="EA51" s="82"/>
      <c r="EB51" s="82"/>
      <c r="EC51" s="82"/>
      <c r="ED51" s="82"/>
      <c r="EE51" s="82"/>
      <c r="EF51" s="82"/>
      <c r="EG51" s="82"/>
      <c r="EH51" s="82"/>
      <c r="EI51" s="82"/>
      <c r="EJ51" s="82"/>
      <c r="EK51" s="82"/>
      <c r="EL51" s="82"/>
      <c r="EM51" s="82"/>
      <c r="EN51" s="82"/>
      <c r="EO51" s="82"/>
      <c r="EP51" s="82"/>
      <c r="EQ51" s="82"/>
      <c r="ER51" s="82"/>
      <c r="ES51" s="82"/>
      <c r="ET51" s="82"/>
      <c r="EU51" s="82"/>
      <c r="EV51" s="82"/>
      <c r="EW51" s="82"/>
      <c r="EX51" s="82"/>
      <c r="EY51" s="82"/>
      <c r="EZ51" s="82"/>
      <c r="FA51" s="82"/>
      <c r="FB51" s="82"/>
      <c r="FC51" s="82"/>
      <c r="FD51" s="82"/>
      <c r="FE51" s="82"/>
      <c r="FF51" s="82"/>
      <c r="FG51" s="82"/>
      <c r="FH51" s="82"/>
      <c r="FI51" s="82"/>
      <c r="FJ51" s="82"/>
      <c r="FK51" s="82"/>
      <c r="FL51" s="82"/>
      <c r="FM51" s="82"/>
      <c r="FN51" s="82"/>
      <c r="FO51" s="82"/>
      <c r="FP51" s="82"/>
      <c r="FQ51" s="82"/>
      <c r="FR51" s="82"/>
      <c r="FS51" s="82"/>
      <c r="FT51" s="82"/>
      <c r="FU51" s="82"/>
      <c r="FV51" s="82"/>
      <c r="FW51" s="82"/>
      <c r="FX51" s="82"/>
      <c r="FY51" s="82"/>
      <c r="FZ51" s="82"/>
      <c r="GA51" s="82"/>
      <c r="GB51" s="82"/>
      <c r="GC51" s="82"/>
      <c r="GD51" s="82"/>
      <c r="GE51" s="82"/>
      <c r="GF51" s="82"/>
      <c r="GG51" s="82"/>
      <c r="GH51" s="82"/>
      <c r="GI51" s="82"/>
      <c r="GJ51" s="82"/>
      <c r="GK51" s="82"/>
      <c r="GL51" s="82"/>
      <c r="GM51" s="82"/>
      <c r="GN51" s="82"/>
      <c r="GO51" s="82"/>
      <c r="GP51" s="82"/>
      <c r="GQ51" s="82"/>
      <c r="GR51" s="82"/>
      <c r="GS51" s="82"/>
      <c r="GT51" s="82"/>
      <c r="GU51" s="82"/>
      <c r="GV51" s="82"/>
      <c r="GW51" s="82"/>
      <c r="GX51" s="82"/>
      <c r="GY51" s="82"/>
      <c r="GZ51" s="82"/>
      <c r="HA51" s="82"/>
      <c r="HB51" s="82"/>
      <c r="HC51" s="82"/>
      <c r="HD51" s="82"/>
      <c r="HE51" s="82"/>
      <c r="HF51" s="82"/>
      <c r="HG51" s="82"/>
      <c r="HH51" s="82"/>
      <c r="HI51" s="82"/>
      <c r="HJ51" s="82"/>
      <c r="HK51" s="82"/>
      <c r="HL51" s="82"/>
      <c r="HM51" s="82"/>
      <c r="HN51" s="82"/>
      <c r="HO51" s="82"/>
      <c r="HP51" s="82"/>
      <c r="HQ51" s="82"/>
      <c r="HR51" s="82"/>
      <c r="HS51" s="82"/>
      <c r="HT51" s="82"/>
      <c r="HU51" s="82"/>
      <c r="HV51" s="82"/>
      <c r="HW51" s="82"/>
      <c r="HX51" s="82"/>
      <c r="HY51" s="82"/>
      <c r="HZ51" s="82"/>
      <c r="IA51" s="82"/>
      <c r="IB51" s="82"/>
      <c r="IC51" s="82"/>
      <c r="ID51" s="82"/>
      <c r="IE51" s="82"/>
      <c r="IF51" s="82"/>
      <c r="IG51" s="82"/>
      <c r="IH51" s="82"/>
      <c r="II51" s="82"/>
      <c r="IJ51" s="82"/>
      <c r="IK51" s="82"/>
      <c r="IL51" s="82"/>
      <c r="IM51" s="82"/>
      <c r="IN51" s="82"/>
      <c r="IO51" s="82"/>
      <c r="IP51" s="82"/>
      <c r="IQ51" s="82"/>
      <c r="IR51" s="82"/>
      <c r="IS51" s="82"/>
      <c r="IT51" s="82"/>
      <c r="IU51" s="82"/>
      <c r="IV51" s="82"/>
    </row>
    <row r="52" spans="1:256">
      <c r="A52" s="450" t="s">
        <v>232</v>
      </c>
      <c r="B52" s="450"/>
      <c r="C52" s="450"/>
      <c r="D52" s="450"/>
      <c r="E52" s="450"/>
      <c r="F52" s="450"/>
      <c r="G52" s="88"/>
      <c r="H52" s="88"/>
      <c r="I52" s="88"/>
      <c r="J52" s="88"/>
      <c r="K52" s="88"/>
      <c r="L52" s="88"/>
      <c r="M52" s="88"/>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c r="DU52" s="82"/>
      <c r="DV52" s="82"/>
      <c r="DW52" s="82"/>
      <c r="DX52" s="82"/>
      <c r="DY52" s="82"/>
      <c r="DZ52" s="82"/>
      <c r="EA52" s="82"/>
      <c r="EB52" s="82"/>
      <c r="EC52" s="82"/>
      <c r="ED52" s="82"/>
      <c r="EE52" s="82"/>
      <c r="EF52" s="82"/>
      <c r="EG52" s="82"/>
      <c r="EH52" s="82"/>
      <c r="EI52" s="82"/>
      <c r="EJ52" s="82"/>
      <c r="EK52" s="82"/>
      <c r="EL52" s="82"/>
      <c r="EM52" s="82"/>
      <c r="EN52" s="82"/>
      <c r="EO52" s="82"/>
      <c r="EP52" s="82"/>
      <c r="EQ52" s="82"/>
      <c r="ER52" s="82"/>
      <c r="ES52" s="82"/>
      <c r="ET52" s="82"/>
      <c r="EU52" s="82"/>
      <c r="EV52" s="82"/>
      <c r="EW52" s="82"/>
      <c r="EX52" s="82"/>
      <c r="EY52" s="82"/>
      <c r="EZ52" s="82"/>
      <c r="FA52" s="82"/>
      <c r="FB52" s="82"/>
      <c r="FC52" s="82"/>
      <c r="FD52" s="82"/>
      <c r="FE52" s="82"/>
      <c r="FF52" s="82"/>
      <c r="FG52" s="82"/>
      <c r="FH52" s="82"/>
      <c r="FI52" s="82"/>
      <c r="FJ52" s="82"/>
      <c r="FK52" s="82"/>
      <c r="FL52" s="82"/>
      <c r="FM52" s="82"/>
      <c r="FN52" s="82"/>
      <c r="FO52" s="82"/>
      <c r="FP52" s="82"/>
      <c r="FQ52" s="82"/>
      <c r="FR52" s="82"/>
      <c r="FS52" s="82"/>
      <c r="FT52" s="82"/>
      <c r="FU52" s="82"/>
      <c r="FV52" s="82"/>
      <c r="FW52" s="82"/>
      <c r="FX52" s="82"/>
      <c r="FY52" s="82"/>
      <c r="FZ52" s="82"/>
      <c r="GA52" s="82"/>
      <c r="GB52" s="82"/>
      <c r="GC52" s="82"/>
      <c r="GD52" s="82"/>
      <c r="GE52" s="82"/>
      <c r="GF52" s="82"/>
      <c r="GG52" s="82"/>
      <c r="GH52" s="82"/>
      <c r="GI52" s="82"/>
      <c r="GJ52" s="82"/>
      <c r="GK52" s="82"/>
      <c r="GL52" s="82"/>
      <c r="GM52" s="82"/>
      <c r="GN52" s="82"/>
      <c r="GO52" s="82"/>
      <c r="GP52" s="82"/>
      <c r="GQ52" s="82"/>
      <c r="GR52" s="82"/>
      <c r="GS52" s="82"/>
      <c r="GT52" s="82"/>
      <c r="GU52" s="82"/>
      <c r="GV52" s="82"/>
      <c r="GW52" s="82"/>
      <c r="GX52" s="82"/>
      <c r="GY52" s="82"/>
      <c r="GZ52" s="82"/>
      <c r="HA52" s="82"/>
      <c r="HB52" s="82"/>
      <c r="HC52" s="82"/>
      <c r="HD52" s="82"/>
      <c r="HE52" s="82"/>
      <c r="HF52" s="82"/>
      <c r="HG52" s="82"/>
      <c r="HH52" s="82"/>
      <c r="HI52" s="82"/>
      <c r="HJ52" s="82"/>
      <c r="HK52" s="82"/>
      <c r="HL52" s="82"/>
      <c r="HM52" s="82"/>
      <c r="HN52" s="82"/>
      <c r="HO52" s="82"/>
      <c r="HP52" s="82"/>
      <c r="HQ52" s="82"/>
      <c r="HR52" s="82"/>
      <c r="HS52" s="82"/>
      <c r="HT52" s="82"/>
      <c r="HU52" s="82"/>
      <c r="HV52" s="82"/>
      <c r="HW52" s="82"/>
      <c r="HX52" s="82"/>
      <c r="HY52" s="82"/>
      <c r="HZ52" s="82"/>
      <c r="IA52" s="82"/>
      <c r="IB52" s="82"/>
      <c r="IC52" s="82"/>
      <c r="ID52" s="82"/>
      <c r="IE52" s="82"/>
      <c r="IF52" s="82"/>
      <c r="IG52" s="82"/>
      <c r="IH52" s="82"/>
      <c r="II52" s="82"/>
      <c r="IJ52" s="82"/>
      <c r="IK52" s="82"/>
      <c r="IL52" s="82"/>
      <c r="IM52" s="82"/>
      <c r="IN52" s="82"/>
      <c r="IO52" s="82"/>
      <c r="IP52" s="82"/>
      <c r="IQ52" s="82"/>
      <c r="IR52" s="82"/>
      <c r="IS52" s="82"/>
      <c r="IT52" s="82"/>
      <c r="IU52" s="82"/>
      <c r="IV52" s="82"/>
    </row>
    <row r="53" spans="1:256" ht="26.55" customHeight="1">
      <c r="A53" s="81" t="s">
        <v>71</v>
      </c>
      <c r="B53" s="449" t="s">
        <v>189</v>
      </c>
      <c r="C53" s="449"/>
      <c r="D53" s="449"/>
      <c r="E53" s="449"/>
      <c r="F53" s="449"/>
      <c r="G53" s="449"/>
      <c r="H53" s="449"/>
      <c r="I53" s="449"/>
      <c r="J53" s="449"/>
      <c r="K53" s="449"/>
      <c r="L53" s="449"/>
      <c r="M53" s="449"/>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c r="DU53" s="82"/>
      <c r="DV53" s="82"/>
      <c r="DW53" s="82"/>
      <c r="DX53" s="82"/>
      <c r="DY53" s="82"/>
      <c r="DZ53" s="82"/>
      <c r="EA53" s="82"/>
      <c r="EB53" s="82"/>
      <c r="EC53" s="82"/>
      <c r="ED53" s="82"/>
      <c r="EE53" s="82"/>
      <c r="EF53" s="82"/>
      <c r="EG53" s="82"/>
      <c r="EH53" s="82"/>
      <c r="EI53" s="82"/>
      <c r="EJ53" s="82"/>
      <c r="EK53" s="82"/>
      <c r="EL53" s="82"/>
      <c r="EM53" s="82"/>
      <c r="EN53" s="82"/>
      <c r="EO53" s="82"/>
      <c r="EP53" s="82"/>
      <c r="EQ53" s="82"/>
      <c r="ER53" s="82"/>
      <c r="ES53" s="82"/>
      <c r="ET53" s="82"/>
      <c r="EU53" s="82"/>
      <c r="EV53" s="82"/>
      <c r="EW53" s="82"/>
      <c r="EX53" s="82"/>
      <c r="EY53" s="82"/>
      <c r="EZ53" s="82"/>
      <c r="FA53" s="82"/>
      <c r="FB53" s="82"/>
      <c r="FC53" s="82"/>
      <c r="FD53" s="82"/>
      <c r="FE53" s="82"/>
      <c r="FF53" s="82"/>
      <c r="FG53" s="82"/>
      <c r="FH53" s="82"/>
      <c r="FI53" s="82"/>
      <c r="FJ53" s="82"/>
      <c r="FK53" s="82"/>
      <c r="FL53" s="82"/>
      <c r="FM53" s="82"/>
      <c r="FN53" s="82"/>
      <c r="FO53" s="82"/>
      <c r="FP53" s="82"/>
      <c r="FQ53" s="82"/>
      <c r="FR53" s="82"/>
      <c r="FS53" s="82"/>
      <c r="FT53" s="82"/>
      <c r="FU53" s="82"/>
      <c r="FV53" s="82"/>
      <c r="FW53" s="82"/>
      <c r="FX53" s="82"/>
      <c r="FY53" s="82"/>
      <c r="FZ53" s="82"/>
      <c r="GA53" s="82"/>
      <c r="GB53" s="82"/>
      <c r="GC53" s="82"/>
      <c r="GD53" s="82"/>
      <c r="GE53" s="82"/>
      <c r="GF53" s="82"/>
      <c r="GG53" s="82"/>
      <c r="GH53" s="82"/>
      <c r="GI53" s="82"/>
      <c r="GJ53" s="82"/>
      <c r="GK53" s="82"/>
      <c r="GL53" s="82"/>
      <c r="GM53" s="82"/>
      <c r="GN53" s="82"/>
      <c r="GO53" s="82"/>
      <c r="GP53" s="82"/>
      <c r="GQ53" s="82"/>
      <c r="GR53" s="82"/>
      <c r="GS53" s="82"/>
      <c r="GT53" s="82"/>
      <c r="GU53" s="82"/>
      <c r="GV53" s="82"/>
      <c r="GW53" s="82"/>
      <c r="GX53" s="82"/>
      <c r="GY53" s="82"/>
      <c r="GZ53" s="82"/>
      <c r="HA53" s="82"/>
      <c r="HB53" s="82"/>
      <c r="HC53" s="82"/>
      <c r="HD53" s="82"/>
      <c r="HE53" s="82"/>
      <c r="HF53" s="82"/>
      <c r="HG53" s="82"/>
      <c r="HH53" s="82"/>
      <c r="HI53" s="82"/>
      <c r="HJ53" s="82"/>
      <c r="HK53" s="82"/>
      <c r="HL53" s="82"/>
      <c r="HM53" s="82"/>
      <c r="HN53" s="82"/>
      <c r="HO53" s="82"/>
      <c r="HP53" s="82"/>
      <c r="HQ53" s="82"/>
      <c r="HR53" s="82"/>
      <c r="HS53" s="82"/>
      <c r="HT53" s="82"/>
      <c r="HU53" s="82"/>
      <c r="HV53" s="82"/>
      <c r="HW53" s="82"/>
      <c r="HX53" s="82"/>
      <c r="HY53" s="82"/>
      <c r="HZ53" s="82"/>
      <c r="IA53" s="82"/>
      <c r="IB53" s="82"/>
      <c r="IC53" s="82"/>
      <c r="ID53" s="82"/>
      <c r="IE53" s="82"/>
      <c r="IF53" s="82"/>
      <c r="IG53" s="82"/>
      <c r="IH53" s="82"/>
      <c r="II53" s="82"/>
      <c r="IJ53" s="82"/>
      <c r="IK53" s="82"/>
      <c r="IL53" s="82"/>
      <c r="IM53" s="82"/>
      <c r="IN53" s="82"/>
      <c r="IO53" s="82"/>
      <c r="IP53" s="82"/>
      <c r="IQ53" s="82"/>
      <c r="IR53" s="82"/>
      <c r="IS53" s="82"/>
      <c r="IT53" s="82"/>
      <c r="IU53" s="82"/>
      <c r="IV53" s="82"/>
    </row>
    <row r="54" spans="1:256">
      <c r="A54" s="450" t="s">
        <v>233</v>
      </c>
      <c r="B54" s="450"/>
      <c r="C54" s="450"/>
      <c r="D54" s="450"/>
      <c r="E54" s="450"/>
      <c r="F54" s="450"/>
    </row>
    <row r="55" spans="1:256">
      <c r="A55" s="81" t="s">
        <v>71</v>
      </c>
      <c r="B55" s="79" t="s">
        <v>141</v>
      </c>
    </row>
    <row r="56" spans="1:256">
      <c r="A56" s="81" t="s">
        <v>71</v>
      </c>
      <c r="B56" s="79" t="s">
        <v>112</v>
      </c>
    </row>
    <row r="57" spans="1:256">
      <c r="A57" s="81" t="s">
        <v>71</v>
      </c>
      <c r="B57" s="79" t="s">
        <v>188</v>
      </c>
    </row>
    <row r="58" spans="1:256">
      <c r="A58" s="81" t="s">
        <v>71</v>
      </c>
      <c r="B58" s="79" t="s">
        <v>185</v>
      </c>
    </row>
    <row r="59" spans="1:256">
      <c r="A59" s="81" t="s">
        <v>71</v>
      </c>
      <c r="B59" s="79" t="s">
        <v>187</v>
      </c>
    </row>
    <row r="60" spans="1:256">
      <c r="A60" s="81" t="s">
        <v>71</v>
      </c>
      <c r="B60" s="79" t="s">
        <v>186</v>
      </c>
    </row>
    <row r="61" spans="1:256">
      <c r="A61" s="450" t="s">
        <v>234</v>
      </c>
      <c r="B61" s="450"/>
      <c r="C61" s="450"/>
      <c r="D61" s="450"/>
      <c r="E61" s="450"/>
      <c r="F61" s="450"/>
    </row>
    <row r="62" spans="1:256" ht="26.1" customHeight="1">
      <c r="A62" s="81" t="s">
        <v>71</v>
      </c>
      <c r="B62" s="448" t="s">
        <v>226</v>
      </c>
      <c r="C62" s="448"/>
      <c r="D62" s="448"/>
      <c r="E62" s="448"/>
      <c r="F62" s="448"/>
      <c r="G62" s="448"/>
      <c r="H62" s="448"/>
      <c r="I62" s="448"/>
      <c r="J62" s="448"/>
      <c r="K62" s="448"/>
      <c r="L62" s="448"/>
      <c r="M62" s="448"/>
    </row>
    <row r="63" spans="1:256" ht="24.6" customHeight="1">
      <c r="A63" s="81" t="s">
        <v>71</v>
      </c>
      <c r="B63" s="448" t="s">
        <v>227</v>
      </c>
      <c r="C63" s="448"/>
      <c r="D63" s="448"/>
      <c r="E63" s="448"/>
      <c r="F63" s="448"/>
      <c r="G63" s="448"/>
      <c r="H63" s="448"/>
      <c r="I63" s="448"/>
      <c r="J63" s="448"/>
      <c r="K63" s="448"/>
      <c r="L63" s="448"/>
      <c r="M63" s="448"/>
    </row>
    <row r="64" spans="1:256" ht="12.75" customHeight="1">
      <c r="A64" s="450" t="s">
        <v>236</v>
      </c>
      <c r="B64" s="450"/>
      <c r="C64" s="450"/>
      <c r="D64" s="450"/>
      <c r="E64" s="450"/>
      <c r="F64" s="450"/>
      <c r="G64" s="96"/>
      <c r="H64" s="96"/>
      <c r="I64" s="96"/>
      <c r="J64" s="96"/>
      <c r="K64" s="96"/>
      <c r="L64" s="96"/>
      <c r="M64" s="96"/>
    </row>
    <row r="65" spans="1:256">
      <c r="A65" s="81" t="s">
        <v>71</v>
      </c>
      <c r="B65" s="79" t="s">
        <v>204</v>
      </c>
      <c r="C65" s="88"/>
      <c r="D65" s="88"/>
      <c r="E65" s="88"/>
      <c r="F65" s="88"/>
      <c r="G65" s="88"/>
      <c r="H65" s="88"/>
      <c r="I65" s="88"/>
      <c r="J65" s="88"/>
      <c r="K65" s="88"/>
      <c r="L65" s="88"/>
      <c r="M65" s="88"/>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c r="EN65" s="82"/>
      <c r="EO65" s="82"/>
      <c r="EP65" s="82"/>
      <c r="EQ65" s="82"/>
      <c r="ER65" s="82"/>
      <c r="ES65" s="82"/>
      <c r="ET65" s="82"/>
      <c r="EU65" s="82"/>
      <c r="EV65" s="82"/>
      <c r="EW65" s="82"/>
      <c r="EX65" s="82"/>
      <c r="EY65" s="82"/>
      <c r="EZ65" s="82"/>
      <c r="FA65" s="82"/>
      <c r="FB65" s="82"/>
      <c r="FC65" s="82"/>
      <c r="FD65" s="82"/>
      <c r="FE65" s="82"/>
      <c r="FF65" s="82"/>
      <c r="FG65" s="82"/>
      <c r="FH65" s="82"/>
      <c r="FI65" s="82"/>
      <c r="FJ65" s="82"/>
      <c r="FK65" s="82"/>
      <c r="FL65" s="82"/>
      <c r="FM65" s="82"/>
      <c r="FN65" s="82"/>
      <c r="FO65" s="82"/>
      <c r="FP65" s="82"/>
      <c r="FQ65" s="82"/>
      <c r="FR65" s="82"/>
      <c r="FS65" s="82"/>
      <c r="FT65" s="82"/>
      <c r="FU65" s="82"/>
      <c r="FV65" s="82"/>
      <c r="FW65" s="82"/>
      <c r="FX65" s="82"/>
      <c r="FY65" s="82"/>
      <c r="FZ65" s="82"/>
      <c r="GA65" s="82"/>
      <c r="GB65" s="82"/>
      <c r="GC65" s="82"/>
      <c r="GD65" s="82"/>
      <c r="GE65" s="82"/>
      <c r="GF65" s="82"/>
      <c r="GG65" s="82"/>
      <c r="GH65" s="82"/>
      <c r="GI65" s="82"/>
      <c r="GJ65" s="82"/>
      <c r="GK65" s="82"/>
      <c r="GL65" s="82"/>
      <c r="GM65" s="82"/>
      <c r="GN65" s="82"/>
      <c r="GO65" s="82"/>
      <c r="GP65" s="82"/>
      <c r="GQ65" s="82"/>
      <c r="GR65" s="82"/>
      <c r="GS65" s="82"/>
      <c r="GT65" s="82"/>
      <c r="GU65" s="82"/>
      <c r="GV65" s="82"/>
      <c r="GW65" s="82"/>
      <c r="GX65" s="82"/>
      <c r="GY65" s="82"/>
      <c r="GZ65" s="82"/>
      <c r="HA65" s="82"/>
      <c r="HB65" s="82"/>
      <c r="HC65" s="82"/>
      <c r="HD65" s="82"/>
      <c r="HE65" s="82"/>
      <c r="HF65" s="82"/>
      <c r="HG65" s="82"/>
      <c r="HH65" s="82"/>
      <c r="HI65" s="82"/>
      <c r="HJ65" s="82"/>
      <c r="HK65" s="82"/>
      <c r="HL65" s="82"/>
      <c r="HM65" s="82"/>
      <c r="HN65" s="82"/>
      <c r="HO65" s="82"/>
      <c r="HP65" s="82"/>
      <c r="HQ65" s="82"/>
      <c r="HR65" s="82"/>
      <c r="HS65" s="82"/>
      <c r="HT65" s="82"/>
      <c r="HU65" s="82"/>
      <c r="HV65" s="82"/>
      <c r="HW65" s="82"/>
      <c r="HX65" s="82"/>
      <c r="HY65" s="82"/>
      <c r="HZ65" s="82"/>
      <c r="IA65" s="82"/>
      <c r="IB65" s="82"/>
      <c r="IC65" s="82"/>
      <c r="ID65" s="82"/>
      <c r="IE65" s="82"/>
      <c r="IF65" s="82"/>
      <c r="IG65" s="82"/>
      <c r="IH65" s="82"/>
      <c r="II65" s="82"/>
      <c r="IJ65" s="82"/>
      <c r="IK65" s="82"/>
      <c r="IL65" s="82"/>
      <c r="IM65" s="82"/>
      <c r="IN65" s="82"/>
      <c r="IO65" s="82"/>
      <c r="IP65" s="82"/>
      <c r="IQ65" s="82"/>
      <c r="IR65" s="82"/>
      <c r="IS65" s="82"/>
      <c r="IT65" s="82"/>
      <c r="IU65" s="82"/>
      <c r="IV65" s="82"/>
    </row>
    <row r="66" spans="1:256" ht="12.75" customHeight="1">
      <c r="A66" s="81" t="s">
        <v>71</v>
      </c>
      <c r="B66" s="410" t="s">
        <v>181</v>
      </c>
      <c r="C66" s="410"/>
      <c r="D66" s="410"/>
      <c r="E66" s="410"/>
      <c r="F66" s="410"/>
      <c r="G66" s="410"/>
      <c r="H66" s="410"/>
      <c r="I66" s="410"/>
      <c r="J66" s="410"/>
      <c r="K66" s="410"/>
      <c r="L66" s="410"/>
      <c r="M66" s="410"/>
      <c r="N66" s="411"/>
      <c r="O66" s="41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82"/>
      <c r="CV66" s="82"/>
      <c r="CW66" s="82"/>
      <c r="CX66" s="82"/>
      <c r="CY66" s="82"/>
      <c r="CZ66" s="82"/>
      <c r="DA66" s="82"/>
      <c r="DB66" s="82"/>
      <c r="DC66" s="82"/>
      <c r="DD66" s="82"/>
      <c r="DE66" s="82"/>
      <c r="DF66" s="82"/>
      <c r="DG66" s="82"/>
      <c r="DH66" s="82"/>
      <c r="DI66" s="82"/>
      <c r="DJ66" s="82"/>
      <c r="DK66" s="82"/>
      <c r="DL66" s="82"/>
      <c r="DM66" s="82"/>
      <c r="DN66" s="82"/>
      <c r="DO66" s="82"/>
      <c r="DP66" s="82"/>
      <c r="DQ66" s="82"/>
      <c r="DR66" s="82"/>
      <c r="DS66" s="82"/>
      <c r="DT66" s="82"/>
      <c r="DU66" s="82"/>
      <c r="DV66" s="82"/>
      <c r="DW66" s="82"/>
      <c r="DX66" s="82"/>
      <c r="DY66" s="82"/>
      <c r="DZ66" s="82"/>
      <c r="EA66" s="82"/>
      <c r="EB66" s="82"/>
      <c r="EC66" s="82"/>
      <c r="ED66" s="82"/>
      <c r="EE66" s="82"/>
      <c r="EF66" s="82"/>
      <c r="EG66" s="82"/>
      <c r="EH66" s="82"/>
      <c r="EI66" s="82"/>
      <c r="EJ66" s="82"/>
      <c r="EK66" s="82"/>
      <c r="EL66" s="82"/>
      <c r="EM66" s="82"/>
      <c r="EN66" s="82"/>
      <c r="EO66" s="82"/>
      <c r="EP66" s="82"/>
      <c r="EQ66" s="82"/>
      <c r="ER66" s="82"/>
      <c r="ES66" s="82"/>
      <c r="ET66" s="82"/>
      <c r="EU66" s="82"/>
      <c r="EV66" s="82"/>
      <c r="EW66" s="82"/>
      <c r="EX66" s="82"/>
      <c r="EY66" s="82"/>
      <c r="EZ66" s="82"/>
      <c r="FA66" s="82"/>
      <c r="FB66" s="82"/>
      <c r="FC66" s="82"/>
      <c r="FD66" s="82"/>
      <c r="FE66" s="82"/>
      <c r="FF66" s="82"/>
      <c r="FG66" s="82"/>
      <c r="FH66" s="82"/>
      <c r="FI66" s="82"/>
      <c r="FJ66" s="82"/>
      <c r="FK66" s="82"/>
      <c r="FL66" s="82"/>
      <c r="FM66" s="82"/>
      <c r="FN66" s="82"/>
      <c r="FO66" s="82"/>
      <c r="FP66" s="82"/>
      <c r="FQ66" s="82"/>
      <c r="FR66" s="82"/>
      <c r="FS66" s="82"/>
      <c r="FT66" s="82"/>
      <c r="FU66" s="82"/>
      <c r="FV66" s="82"/>
      <c r="FW66" s="82"/>
      <c r="FX66" s="82"/>
      <c r="FY66" s="82"/>
      <c r="FZ66" s="82"/>
      <c r="GA66" s="82"/>
      <c r="GB66" s="82"/>
      <c r="GC66" s="82"/>
      <c r="GD66" s="82"/>
      <c r="GE66" s="82"/>
      <c r="GF66" s="82"/>
      <c r="GG66" s="82"/>
      <c r="GH66" s="82"/>
      <c r="GI66" s="82"/>
      <c r="GJ66" s="82"/>
      <c r="GK66" s="82"/>
      <c r="GL66" s="82"/>
      <c r="GM66" s="82"/>
      <c r="GN66" s="82"/>
      <c r="GO66" s="82"/>
      <c r="GP66" s="82"/>
      <c r="GQ66" s="82"/>
      <c r="GR66" s="82"/>
      <c r="GS66" s="82"/>
      <c r="GT66" s="82"/>
      <c r="GU66" s="82"/>
      <c r="GV66" s="82"/>
      <c r="GW66" s="82"/>
      <c r="GX66" s="82"/>
      <c r="GY66" s="82"/>
      <c r="GZ66" s="82"/>
      <c r="HA66" s="82"/>
      <c r="HB66" s="82"/>
      <c r="HC66" s="82"/>
      <c r="HD66" s="82"/>
      <c r="HE66" s="82"/>
      <c r="HF66" s="82"/>
      <c r="HG66" s="82"/>
      <c r="HH66" s="82"/>
      <c r="HI66" s="82"/>
      <c r="HJ66" s="82"/>
      <c r="HK66" s="82"/>
      <c r="HL66" s="82"/>
      <c r="HM66" s="82"/>
      <c r="HN66" s="82"/>
      <c r="HO66" s="82"/>
      <c r="HP66" s="82"/>
      <c r="HQ66" s="82"/>
      <c r="HR66" s="82"/>
      <c r="HS66" s="82"/>
      <c r="HT66" s="82"/>
      <c r="HU66" s="82"/>
      <c r="HV66" s="82"/>
      <c r="HW66" s="82"/>
      <c r="HX66" s="82"/>
      <c r="HY66" s="82"/>
      <c r="HZ66" s="82"/>
      <c r="IA66" s="82"/>
      <c r="IB66" s="82"/>
      <c r="IC66" s="82"/>
      <c r="ID66" s="82"/>
      <c r="IE66" s="82"/>
      <c r="IF66" s="82"/>
      <c r="IG66" s="82"/>
      <c r="IH66" s="82"/>
      <c r="II66" s="82"/>
      <c r="IJ66" s="82"/>
      <c r="IK66" s="82"/>
      <c r="IL66" s="82"/>
      <c r="IM66" s="82"/>
      <c r="IN66" s="82"/>
      <c r="IO66" s="82"/>
      <c r="IP66" s="82"/>
      <c r="IQ66" s="82"/>
      <c r="IR66" s="82"/>
      <c r="IS66" s="82"/>
      <c r="IT66" s="82"/>
      <c r="IU66" s="82"/>
      <c r="IV66" s="82"/>
    </row>
    <row r="67" spans="1:256" ht="25.2" customHeight="1">
      <c r="A67" s="81" t="s">
        <v>71</v>
      </c>
      <c r="B67" s="457" t="s">
        <v>243</v>
      </c>
      <c r="C67" s="457"/>
      <c r="D67" s="457"/>
      <c r="E67" s="457"/>
      <c r="F67" s="457"/>
      <c r="G67" s="457"/>
      <c r="H67" s="457"/>
      <c r="I67" s="457"/>
      <c r="J67" s="457"/>
      <c r="K67" s="457"/>
      <c r="L67" s="457"/>
      <c r="M67" s="457"/>
      <c r="N67" s="457"/>
      <c r="O67" s="457"/>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82"/>
      <c r="CV67" s="82"/>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c r="EN67" s="82"/>
      <c r="EO67" s="82"/>
      <c r="EP67" s="82"/>
      <c r="EQ67" s="82"/>
      <c r="ER67" s="82"/>
      <c r="ES67" s="82"/>
      <c r="ET67" s="82"/>
      <c r="EU67" s="82"/>
      <c r="EV67" s="82"/>
      <c r="EW67" s="82"/>
      <c r="EX67" s="82"/>
      <c r="EY67" s="82"/>
      <c r="EZ67" s="82"/>
      <c r="FA67" s="82"/>
      <c r="FB67" s="82"/>
      <c r="FC67" s="82"/>
      <c r="FD67" s="82"/>
      <c r="FE67" s="82"/>
      <c r="FF67" s="82"/>
      <c r="FG67" s="82"/>
      <c r="FH67" s="82"/>
      <c r="FI67" s="82"/>
      <c r="FJ67" s="82"/>
      <c r="FK67" s="82"/>
      <c r="FL67" s="82"/>
      <c r="FM67" s="82"/>
      <c r="FN67" s="82"/>
      <c r="FO67" s="82"/>
      <c r="FP67" s="82"/>
      <c r="FQ67" s="82"/>
      <c r="FR67" s="82"/>
      <c r="FS67" s="82"/>
      <c r="FT67" s="82"/>
      <c r="FU67" s="82"/>
      <c r="FV67" s="82"/>
      <c r="FW67" s="82"/>
      <c r="FX67" s="82"/>
      <c r="FY67" s="82"/>
      <c r="FZ67" s="82"/>
      <c r="GA67" s="82"/>
      <c r="GB67" s="82"/>
      <c r="GC67" s="82"/>
      <c r="GD67" s="82"/>
      <c r="GE67" s="82"/>
      <c r="GF67" s="82"/>
      <c r="GG67" s="82"/>
      <c r="GH67" s="82"/>
      <c r="GI67" s="82"/>
      <c r="GJ67" s="82"/>
      <c r="GK67" s="82"/>
      <c r="GL67" s="82"/>
      <c r="GM67" s="82"/>
      <c r="GN67" s="82"/>
      <c r="GO67" s="82"/>
      <c r="GP67" s="82"/>
      <c r="GQ67" s="82"/>
      <c r="GR67" s="82"/>
      <c r="GS67" s="82"/>
      <c r="GT67" s="82"/>
      <c r="GU67" s="82"/>
      <c r="GV67" s="82"/>
      <c r="GW67" s="82"/>
      <c r="GX67" s="82"/>
      <c r="GY67" s="82"/>
      <c r="GZ67" s="82"/>
      <c r="HA67" s="82"/>
      <c r="HB67" s="82"/>
      <c r="HC67" s="82"/>
      <c r="HD67" s="82"/>
      <c r="HE67" s="82"/>
      <c r="HF67" s="82"/>
      <c r="HG67" s="82"/>
      <c r="HH67" s="82"/>
      <c r="HI67" s="82"/>
      <c r="HJ67" s="82"/>
      <c r="HK67" s="82"/>
      <c r="HL67" s="82"/>
      <c r="HM67" s="82"/>
      <c r="HN67" s="82"/>
      <c r="HO67" s="82"/>
      <c r="HP67" s="82"/>
      <c r="HQ67" s="82"/>
      <c r="HR67" s="82"/>
      <c r="HS67" s="82"/>
      <c r="HT67" s="82"/>
      <c r="HU67" s="82"/>
      <c r="HV67" s="82"/>
      <c r="HW67" s="82"/>
      <c r="HX67" s="82"/>
      <c r="HY67" s="82"/>
      <c r="HZ67" s="82"/>
      <c r="IA67" s="82"/>
      <c r="IB67" s="82"/>
      <c r="IC67" s="82"/>
      <c r="ID67" s="82"/>
      <c r="IE67" s="82"/>
      <c r="IF67" s="82"/>
      <c r="IG67" s="82"/>
      <c r="IH67" s="82"/>
      <c r="II67" s="82"/>
      <c r="IJ67" s="82"/>
      <c r="IK67" s="82"/>
      <c r="IL67" s="82"/>
      <c r="IM67" s="82"/>
      <c r="IN67" s="82"/>
      <c r="IO67" s="82"/>
      <c r="IP67" s="82"/>
      <c r="IQ67" s="82"/>
      <c r="IR67" s="82"/>
      <c r="IS67" s="82"/>
      <c r="IT67" s="82"/>
      <c r="IU67" s="82"/>
      <c r="IV67" s="82"/>
    </row>
    <row r="68" spans="1:256">
      <c r="A68" s="81" t="s">
        <v>71</v>
      </c>
      <c r="B68" s="79" t="s">
        <v>235</v>
      </c>
      <c r="C68" s="88"/>
      <c r="D68" s="88"/>
      <c r="E68" s="88"/>
      <c r="F68" s="417"/>
      <c r="G68" s="417"/>
      <c r="H68" s="417"/>
      <c r="I68" s="417"/>
      <c r="J68" s="417"/>
      <c r="K68" s="417"/>
      <c r="L68" s="417"/>
      <c r="M68" s="417"/>
      <c r="N68" s="417"/>
      <c r="O68" s="417"/>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c r="DU68" s="82"/>
      <c r="DV68" s="82"/>
      <c r="DW68" s="82"/>
      <c r="DX68" s="82"/>
      <c r="DY68" s="82"/>
      <c r="DZ68" s="82"/>
      <c r="EA68" s="82"/>
      <c r="EB68" s="82"/>
      <c r="EC68" s="82"/>
      <c r="ED68" s="82"/>
      <c r="EE68" s="82"/>
      <c r="EF68" s="82"/>
      <c r="EG68" s="82"/>
      <c r="EH68" s="82"/>
      <c r="EI68" s="82"/>
      <c r="EJ68" s="82"/>
      <c r="EK68" s="82"/>
      <c r="EL68" s="82"/>
      <c r="EM68" s="82"/>
      <c r="EN68" s="82"/>
      <c r="EO68" s="82"/>
      <c r="EP68" s="82"/>
      <c r="EQ68" s="82"/>
      <c r="ER68" s="82"/>
      <c r="ES68" s="82"/>
      <c r="ET68" s="82"/>
      <c r="EU68" s="82"/>
      <c r="EV68" s="82"/>
      <c r="EW68" s="82"/>
      <c r="EX68" s="82"/>
      <c r="EY68" s="82"/>
      <c r="EZ68" s="82"/>
      <c r="FA68" s="82"/>
      <c r="FB68" s="82"/>
      <c r="FC68" s="82"/>
      <c r="FD68" s="82"/>
      <c r="FE68" s="82"/>
      <c r="FF68" s="82"/>
      <c r="FG68" s="82"/>
      <c r="FH68" s="82"/>
      <c r="FI68" s="82"/>
      <c r="FJ68" s="82"/>
      <c r="FK68" s="82"/>
      <c r="FL68" s="82"/>
      <c r="FM68" s="82"/>
      <c r="FN68" s="82"/>
      <c r="FO68" s="82"/>
      <c r="FP68" s="82"/>
      <c r="FQ68" s="82"/>
      <c r="FR68" s="82"/>
      <c r="FS68" s="82"/>
      <c r="FT68" s="82"/>
      <c r="FU68" s="82"/>
      <c r="FV68" s="82"/>
      <c r="FW68" s="82"/>
      <c r="FX68" s="82"/>
      <c r="FY68" s="82"/>
      <c r="FZ68" s="82"/>
      <c r="GA68" s="82"/>
      <c r="GB68" s="82"/>
      <c r="GC68" s="82"/>
      <c r="GD68" s="82"/>
      <c r="GE68" s="82"/>
      <c r="GF68" s="82"/>
      <c r="GG68" s="82"/>
      <c r="GH68" s="82"/>
      <c r="GI68" s="82"/>
      <c r="GJ68" s="82"/>
      <c r="GK68" s="82"/>
      <c r="GL68" s="82"/>
      <c r="GM68" s="82"/>
      <c r="GN68" s="82"/>
      <c r="GO68" s="82"/>
      <c r="GP68" s="82"/>
      <c r="GQ68" s="82"/>
      <c r="GR68" s="82"/>
      <c r="GS68" s="82"/>
      <c r="GT68" s="82"/>
      <c r="GU68" s="82"/>
      <c r="GV68" s="82"/>
      <c r="GW68" s="82"/>
      <c r="GX68" s="82"/>
      <c r="GY68" s="82"/>
      <c r="GZ68" s="82"/>
      <c r="HA68" s="82"/>
      <c r="HB68" s="82"/>
      <c r="HC68" s="82"/>
      <c r="HD68" s="82"/>
      <c r="HE68" s="82"/>
      <c r="HF68" s="82"/>
      <c r="HG68" s="82"/>
      <c r="HH68" s="82"/>
      <c r="HI68" s="82"/>
      <c r="HJ68" s="82"/>
      <c r="HK68" s="82"/>
      <c r="HL68" s="82"/>
      <c r="HM68" s="82"/>
      <c r="HN68" s="82"/>
      <c r="HO68" s="82"/>
      <c r="HP68" s="82"/>
      <c r="HQ68" s="82"/>
      <c r="HR68" s="82"/>
      <c r="HS68" s="82"/>
      <c r="HT68" s="82"/>
      <c r="HU68" s="82"/>
      <c r="HV68" s="82"/>
      <c r="HW68" s="82"/>
      <c r="HX68" s="82"/>
      <c r="HY68" s="82"/>
      <c r="HZ68" s="82"/>
      <c r="IA68" s="82"/>
      <c r="IB68" s="82"/>
      <c r="IC68" s="82"/>
      <c r="ID68" s="82"/>
      <c r="IE68" s="82"/>
      <c r="IF68" s="82"/>
      <c r="IG68" s="82"/>
      <c r="IH68" s="82"/>
      <c r="II68" s="82"/>
      <c r="IJ68" s="82"/>
      <c r="IK68" s="82"/>
      <c r="IL68" s="82"/>
      <c r="IM68" s="82"/>
      <c r="IN68" s="82"/>
      <c r="IO68" s="82"/>
      <c r="IP68" s="82"/>
      <c r="IQ68" s="82"/>
      <c r="IR68" s="82"/>
      <c r="IS68" s="82"/>
      <c r="IT68" s="82"/>
      <c r="IU68" s="82"/>
      <c r="IV68" s="82"/>
    </row>
    <row r="69" spans="1:256">
      <c r="A69" s="81"/>
      <c r="B69" s="123"/>
      <c r="C69" s="123"/>
      <c r="D69" s="123"/>
      <c r="E69" s="123"/>
      <c r="F69" s="123"/>
      <c r="G69" s="123"/>
      <c r="H69" s="123"/>
      <c r="I69" s="123"/>
      <c r="J69" s="123"/>
      <c r="K69" s="123"/>
      <c r="L69" s="123"/>
      <c r="M69" s="123"/>
      <c r="N69" s="123"/>
      <c r="O69" s="123"/>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c r="EN69" s="82"/>
      <c r="EO69" s="82"/>
      <c r="EP69" s="82"/>
      <c r="EQ69" s="82"/>
      <c r="ER69" s="82"/>
      <c r="ES69" s="82"/>
      <c r="ET69" s="82"/>
      <c r="EU69" s="82"/>
      <c r="EV69" s="82"/>
      <c r="EW69" s="82"/>
      <c r="EX69" s="82"/>
      <c r="EY69" s="82"/>
      <c r="EZ69" s="82"/>
      <c r="FA69" s="82"/>
      <c r="FB69" s="82"/>
      <c r="FC69" s="82"/>
      <c r="FD69" s="82"/>
      <c r="FE69" s="82"/>
      <c r="FF69" s="82"/>
      <c r="FG69" s="82"/>
      <c r="FH69" s="82"/>
      <c r="FI69" s="82"/>
      <c r="FJ69" s="82"/>
      <c r="FK69" s="82"/>
      <c r="FL69" s="82"/>
      <c r="FM69" s="82"/>
      <c r="FN69" s="82"/>
      <c r="FO69" s="82"/>
      <c r="FP69" s="82"/>
      <c r="FQ69" s="82"/>
      <c r="FR69" s="82"/>
      <c r="FS69" s="82"/>
      <c r="FT69" s="82"/>
      <c r="FU69" s="82"/>
      <c r="FV69" s="82"/>
      <c r="FW69" s="82"/>
      <c r="FX69" s="82"/>
      <c r="FY69" s="82"/>
      <c r="FZ69" s="82"/>
      <c r="GA69" s="82"/>
      <c r="GB69" s="82"/>
      <c r="GC69" s="82"/>
      <c r="GD69" s="82"/>
      <c r="GE69" s="82"/>
      <c r="GF69" s="82"/>
      <c r="GG69" s="82"/>
      <c r="GH69" s="82"/>
      <c r="GI69" s="82"/>
      <c r="GJ69" s="82"/>
      <c r="GK69" s="82"/>
      <c r="GL69" s="82"/>
      <c r="GM69" s="82"/>
      <c r="GN69" s="82"/>
      <c r="GO69" s="82"/>
      <c r="GP69" s="82"/>
      <c r="GQ69" s="82"/>
      <c r="GR69" s="82"/>
      <c r="GS69" s="82"/>
      <c r="GT69" s="82"/>
      <c r="GU69" s="82"/>
      <c r="GV69" s="82"/>
      <c r="GW69" s="82"/>
      <c r="GX69" s="82"/>
      <c r="GY69" s="82"/>
      <c r="GZ69" s="82"/>
      <c r="HA69" s="82"/>
      <c r="HB69" s="82"/>
      <c r="HC69" s="82"/>
      <c r="HD69" s="82"/>
      <c r="HE69" s="82"/>
      <c r="HF69" s="82"/>
      <c r="HG69" s="82"/>
      <c r="HH69" s="82"/>
      <c r="HI69" s="82"/>
      <c r="HJ69" s="82"/>
      <c r="HK69" s="82"/>
      <c r="HL69" s="82"/>
      <c r="HM69" s="82"/>
      <c r="HN69" s="82"/>
      <c r="HO69" s="82"/>
      <c r="HP69" s="82"/>
      <c r="HQ69" s="82"/>
      <c r="HR69" s="82"/>
      <c r="HS69" s="82"/>
      <c r="HT69" s="82"/>
      <c r="HU69" s="82"/>
      <c r="HV69" s="82"/>
      <c r="HW69" s="82"/>
      <c r="HX69" s="82"/>
      <c r="HY69" s="82"/>
      <c r="HZ69" s="82"/>
      <c r="IA69" s="82"/>
      <c r="IB69" s="82"/>
      <c r="IC69" s="82"/>
      <c r="ID69" s="82"/>
      <c r="IE69" s="82"/>
      <c r="IF69" s="82"/>
      <c r="IG69" s="82"/>
      <c r="IH69" s="82"/>
      <c r="II69" s="82"/>
      <c r="IJ69" s="82"/>
      <c r="IK69" s="82"/>
      <c r="IL69" s="82"/>
      <c r="IM69" s="82"/>
      <c r="IN69" s="82"/>
      <c r="IO69" s="82"/>
      <c r="IP69" s="82"/>
      <c r="IQ69" s="82"/>
      <c r="IR69" s="82"/>
      <c r="IS69" s="82"/>
      <c r="IT69" s="82"/>
      <c r="IU69" s="82"/>
      <c r="IV69" s="82"/>
    </row>
    <row r="70" spans="1:256">
      <c r="A70" s="454" t="s">
        <v>113</v>
      </c>
      <c r="B70" s="454"/>
      <c r="C70" s="454"/>
      <c r="D70" s="78"/>
      <c r="E70" s="78"/>
      <c r="F70" s="78"/>
      <c r="G70" s="78"/>
      <c r="H70" s="78"/>
      <c r="I70" s="78"/>
      <c r="J70" s="78"/>
      <c r="K70" s="78"/>
      <c r="L70" s="78"/>
      <c r="M70" s="78"/>
    </row>
    <row r="71" spans="1:256">
      <c r="A71" s="81" t="s">
        <v>71</v>
      </c>
      <c r="B71" s="82" t="s">
        <v>130</v>
      </c>
      <c r="H71" s="84"/>
      <c r="I71" s="84"/>
      <c r="J71" s="84"/>
      <c r="K71" s="84"/>
      <c r="L71" s="84"/>
      <c r="M71" s="84"/>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85"/>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5"/>
      <c r="BR71" s="85"/>
      <c r="BS71" s="85"/>
      <c r="BT71" s="85"/>
      <c r="BU71" s="85"/>
      <c r="BV71" s="85"/>
      <c r="BW71" s="85"/>
      <c r="BX71" s="85"/>
      <c r="BY71" s="85"/>
      <c r="BZ71" s="85"/>
      <c r="CA71" s="85"/>
      <c r="CB71" s="85"/>
      <c r="CC71" s="85"/>
      <c r="CD71" s="85"/>
      <c r="CE71" s="85"/>
      <c r="CF71" s="85"/>
      <c r="CG71" s="85"/>
      <c r="CH71" s="85"/>
      <c r="CI71" s="85"/>
      <c r="CJ71" s="85"/>
      <c r="CK71" s="85"/>
      <c r="CL71" s="85"/>
      <c r="CM71" s="85"/>
      <c r="CN71" s="85"/>
      <c r="CO71" s="85"/>
      <c r="CP71" s="85"/>
      <c r="CQ71" s="85"/>
      <c r="CR71" s="85"/>
      <c r="CS71" s="85"/>
      <c r="CT71" s="85"/>
      <c r="CU71" s="85"/>
      <c r="CV71" s="85"/>
      <c r="CW71" s="85"/>
      <c r="CX71" s="85"/>
      <c r="CY71" s="85"/>
      <c r="CZ71" s="85"/>
      <c r="DA71" s="85"/>
      <c r="DB71" s="85"/>
      <c r="DC71" s="85"/>
      <c r="DD71" s="85"/>
      <c r="DE71" s="85"/>
      <c r="DF71" s="85"/>
      <c r="DG71" s="85"/>
      <c r="DH71" s="85"/>
      <c r="DI71" s="85"/>
      <c r="DJ71" s="85"/>
      <c r="DK71" s="85"/>
      <c r="DL71" s="85"/>
      <c r="DM71" s="85"/>
      <c r="DN71" s="85"/>
      <c r="DO71" s="85"/>
      <c r="DP71" s="85"/>
      <c r="DQ71" s="85"/>
      <c r="DR71" s="85"/>
      <c r="DS71" s="85"/>
      <c r="DT71" s="85"/>
      <c r="DU71" s="85"/>
      <c r="DV71" s="85"/>
      <c r="DW71" s="85"/>
      <c r="DX71" s="85"/>
      <c r="DY71" s="85"/>
      <c r="DZ71" s="85"/>
      <c r="EA71" s="85"/>
      <c r="EB71" s="85"/>
      <c r="EC71" s="85"/>
      <c r="ED71" s="85"/>
      <c r="EE71" s="85"/>
      <c r="EF71" s="85"/>
      <c r="EG71" s="85"/>
      <c r="EH71" s="85"/>
      <c r="EI71" s="85"/>
      <c r="EJ71" s="85"/>
      <c r="EK71" s="85"/>
      <c r="EL71" s="85"/>
      <c r="EM71" s="85"/>
      <c r="EN71" s="85"/>
      <c r="EO71" s="85"/>
      <c r="EP71" s="85"/>
      <c r="EQ71" s="85"/>
      <c r="ER71" s="85"/>
      <c r="ES71" s="85"/>
      <c r="ET71" s="85"/>
      <c r="EU71" s="85"/>
      <c r="EV71" s="85"/>
      <c r="EW71" s="85"/>
      <c r="EX71" s="85"/>
      <c r="EY71" s="85"/>
      <c r="EZ71" s="85"/>
      <c r="FA71" s="85"/>
      <c r="FB71" s="85"/>
      <c r="FC71" s="85"/>
      <c r="FD71" s="85"/>
      <c r="FE71" s="85"/>
      <c r="FF71" s="85"/>
      <c r="FG71" s="85"/>
      <c r="FH71" s="85"/>
      <c r="FI71" s="85"/>
      <c r="FJ71" s="85"/>
      <c r="FK71" s="85"/>
      <c r="FL71" s="85"/>
      <c r="FM71" s="85"/>
      <c r="FN71" s="85"/>
      <c r="FO71" s="85"/>
      <c r="FP71" s="85"/>
      <c r="FQ71" s="85"/>
      <c r="FR71" s="85"/>
      <c r="FS71" s="85"/>
      <c r="FT71" s="85"/>
      <c r="FU71" s="85"/>
      <c r="FV71" s="85"/>
      <c r="FW71" s="85"/>
      <c r="FX71" s="85"/>
      <c r="FY71" s="85"/>
      <c r="FZ71" s="85"/>
      <c r="GA71" s="85"/>
      <c r="GB71" s="85"/>
      <c r="GC71" s="85"/>
      <c r="GD71" s="85"/>
      <c r="GE71" s="85"/>
      <c r="GF71" s="85"/>
      <c r="GG71" s="85"/>
      <c r="GH71" s="85"/>
      <c r="GI71" s="85"/>
      <c r="GJ71" s="85"/>
      <c r="GK71" s="85"/>
      <c r="GL71" s="85"/>
      <c r="GM71" s="85"/>
      <c r="GN71" s="85"/>
      <c r="GO71" s="85"/>
      <c r="GP71" s="85"/>
      <c r="GQ71" s="85"/>
      <c r="GR71" s="85"/>
      <c r="GS71" s="85"/>
      <c r="GT71" s="85"/>
      <c r="GU71" s="85"/>
      <c r="GV71" s="85"/>
      <c r="GW71" s="85"/>
      <c r="GX71" s="85"/>
      <c r="GY71" s="85"/>
      <c r="GZ71" s="85"/>
      <c r="HA71" s="85"/>
      <c r="HB71" s="85"/>
      <c r="HC71" s="85"/>
      <c r="HD71" s="85"/>
      <c r="HE71" s="85"/>
      <c r="HF71" s="85"/>
      <c r="HG71" s="85"/>
      <c r="HH71" s="85"/>
      <c r="HI71" s="85"/>
      <c r="HJ71" s="85"/>
      <c r="HK71" s="85"/>
      <c r="HL71" s="85"/>
      <c r="HM71" s="85"/>
      <c r="HN71" s="85"/>
      <c r="HO71" s="85"/>
      <c r="HP71" s="85"/>
      <c r="HQ71" s="85"/>
      <c r="HR71" s="85"/>
      <c r="HS71" s="85"/>
      <c r="HT71" s="85"/>
      <c r="HU71" s="85"/>
      <c r="HV71" s="85"/>
      <c r="HW71" s="85"/>
      <c r="HX71" s="85"/>
      <c r="HY71" s="85"/>
      <c r="HZ71" s="85"/>
      <c r="IA71" s="85"/>
      <c r="IB71" s="85"/>
      <c r="IC71" s="85"/>
      <c r="ID71" s="85"/>
      <c r="IE71" s="85"/>
      <c r="IF71" s="85"/>
      <c r="IG71" s="85"/>
      <c r="IH71" s="85"/>
      <c r="II71" s="85"/>
      <c r="IJ71" s="85"/>
      <c r="IK71" s="85"/>
      <c r="IL71" s="85"/>
      <c r="IM71" s="85"/>
      <c r="IN71" s="85"/>
      <c r="IO71" s="85"/>
      <c r="IP71" s="85"/>
      <c r="IQ71" s="85"/>
      <c r="IR71" s="85"/>
      <c r="IS71" s="85"/>
      <c r="IT71" s="85"/>
      <c r="IU71" s="85"/>
      <c r="IV71" s="85"/>
    </row>
    <row r="72" spans="1:256">
      <c r="A72" s="81" t="s">
        <v>71</v>
      </c>
      <c r="B72" s="86" t="s">
        <v>72</v>
      </c>
      <c r="H72" s="84"/>
      <c r="I72" s="84"/>
      <c r="J72" s="84"/>
      <c r="K72" s="84"/>
      <c r="L72" s="84"/>
      <c r="M72" s="84"/>
      <c r="N72" s="85"/>
      <c r="O72" s="85"/>
      <c r="P72" s="85"/>
      <c r="Q72" s="85"/>
      <c r="R72" s="85"/>
      <c r="S72" s="85"/>
      <c r="T72" s="85"/>
      <c r="U72" s="85"/>
      <c r="V72" s="85"/>
      <c r="W72" s="85"/>
      <c r="X72" s="85"/>
      <c r="Y72" s="85"/>
      <c r="Z72" s="85"/>
      <c r="AA72" s="85"/>
      <c r="AB72" s="85"/>
      <c r="AC72" s="85"/>
      <c r="AD72" s="85"/>
      <c r="AE72" s="85"/>
      <c r="AF72" s="85"/>
      <c r="AG72" s="85"/>
      <c r="AH72" s="85"/>
      <c r="AI72" s="85"/>
      <c r="AJ72" s="85"/>
      <c r="AK72" s="85"/>
      <c r="AL72" s="85"/>
      <c r="AM72" s="85"/>
      <c r="AN72" s="85"/>
      <c r="AO72" s="85"/>
      <c r="AP72" s="85"/>
      <c r="AQ72" s="85"/>
      <c r="AR72" s="85"/>
      <c r="AS72" s="85"/>
      <c r="AT72" s="85"/>
      <c r="AU72" s="85"/>
      <c r="AV72" s="85"/>
      <c r="AW72" s="85"/>
      <c r="AX72" s="85"/>
      <c r="AY72" s="85"/>
      <c r="AZ72" s="85"/>
      <c r="BA72" s="85"/>
      <c r="BB72" s="85"/>
      <c r="BC72" s="85"/>
      <c r="BD72" s="85"/>
      <c r="BE72" s="85"/>
      <c r="BF72" s="85"/>
      <c r="BG72" s="85"/>
      <c r="BH72" s="85"/>
      <c r="BI72" s="85"/>
      <c r="BJ72" s="85"/>
      <c r="BK72" s="85"/>
      <c r="BL72" s="85"/>
      <c r="BM72" s="85"/>
      <c r="BN72" s="85"/>
      <c r="BO72" s="85"/>
      <c r="BP72" s="85"/>
      <c r="BQ72" s="85"/>
      <c r="BR72" s="85"/>
      <c r="BS72" s="85"/>
      <c r="BT72" s="85"/>
      <c r="BU72" s="85"/>
      <c r="BV72" s="85"/>
      <c r="BW72" s="85"/>
      <c r="BX72" s="85"/>
      <c r="BY72" s="85"/>
      <c r="BZ72" s="85"/>
      <c r="CA72" s="85"/>
      <c r="CB72" s="85"/>
      <c r="CC72" s="85"/>
      <c r="CD72" s="85"/>
      <c r="CE72" s="85"/>
      <c r="CF72" s="85"/>
      <c r="CG72" s="85"/>
      <c r="CH72" s="85"/>
      <c r="CI72" s="85"/>
      <c r="CJ72" s="85"/>
      <c r="CK72" s="85"/>
      <c r="CL72" s="85"/>
      <c r="CM72" s="85"/>
      <c r="CN72" s="85"/>
      <c r="CO72" s="85"/>
      <c r="CP72" s="85"/>
      <c r="CQ72" s="85"/>
      <c r="CR72" s="85"/>
      <c r="CS72" s="85"/>
      <c r="CT72" s="85"/>
      <c r="CU72" s="85"/>
      <c r="CV72" s="85"/>
      <c r="CW72" s="85"/>
      <c r="CX72" s="85"/>
      <c r="CY72" s="85"/>
      <c r="CZ72" s="85"/>
      <c r="DA72" s="85"/>
      <c r="DB72" s="85"/>
      <c r="DC72" s="85"/>
      <c r="DD72" s="85"/>
      <c r="DE72" s="85"/>
      <c r="DF72" s="85"/>
      <c r="DG72" s="85"/>
      <c r="DH72" s="85"/>
      <c r="DI72" s="85"/>
      <c r="DJ72" s="85"/>
      <c r="DK72" s="85"/>
      <c r="DL72" s="85"/>
      <c r="DM72" s="85"/>
      <c r="DN72" s="85"/>
      <c r="DO72" s="85"/>
      <c r="DP72" s="85"/>
      <c r="DQ72" s="85"/>
      <c r="DR72" s="85"/>
      <c r="DS72" s="85"/>
      <c r="DT72" s="85"/>
      <c r="DU72" s="85"/>
      <c r="DV72" s="85"/>
      <c r="DW72" s="85"/>
      <c r="DX72" s="85"/>
      <c r="DY72" s="85"/>
      <c r="DZ72" s="85"/>
      <c r="EA72" s="85"/>
      <c r="EB72" s="85"/>
      <c r="EC72" s="85"/>
      <c r="ED72" s="85"/>
      <c r="EE72" s="85"/>
      <c r="EF72" s="85"/>
      <c r="EG72" s="85"/>
      <c r="EH72" s="85"/>
      <c r="EI72" s="85"/>
      <c r="EJ72" s="85"/>
      <c r="EK72" s="85"/>
      <c r="EL72" s="85"/>
      <c r="EM72" s="85"/>
      <c r="EN72" s="85"/>
      <c r="EO72" s="85"/>
      <c r="EP72" s="85"/>
      <c r="EQ72" s="85"/>
      <c r="ER72" s="85"/>
      <c r="ES72" s="85"/>
      <c r="ET72" s="85"/>
      <c r="EU72" s="85"/>
      <c r="EV72" s="85"/>
      <c r="EW72" s="85"/>
      <c r="EX72" s="85"/>
      <c r="EY72" s="85"/>
      <c r="EZ72" s="85"/>
      <c r="FA72" s="85"/>
      <c r="FB72" s="85"/>
      <c r="FC72" s="85"/>
      <c r="FD72" s="85"/>
      <c r="FE72" s="85"/>
      <c r="FF72" s="85"/>
      <c r="FG72" s="85"/>
      <c r="FH72" s="85"/>
      <c r="FI72" s="85"/>
      <c r="FJ72" s="85"/>
      <c r="FK72" s="85"/>
      <c r="FL72" s="85"/>
      <c r="FM72" s="85"/>
      <c r="FN72" s="85"/>
      <c r="FO72" s="85"/>
      <c r="FP72" s="85"/>
      <c r="FQ72" s="85"/>
      <c r="FR72" s="85"/>
      <c r="FS72" s="85"/>
      <c r="FT72" s="85"/>
      <c r="FU72" s="85"/>
      <c r="FV72" s="85"/>
      <c r="FW72" s="85"/>
      <c r="FX72" s="85"/>
      <c r="FY72" s="85"/>
      <c r="FZ72" s="85"/>
      <c r="GA72" s="85"/>
      <c r="GB72" s="85"/>
      <c r="GC72" s="85"/>
      <c r="GD72" s="85"/>
      <c r="GE72" s="85"/>
      <c r="GF72" s="85"/>
      <c r="GG72" s="85"/>
      <c r="GH72" s="85"/>
      <c r="GI72" s="85"/>
      <c r="GJ72" s="85"/>
      <c r="GK72" s="85"/>
      <c r="GL72" s="85"/>
      <c r="GM72" s="85"/>
      <c r="GN72" s="85"/>
      <c r="GO72" s="85"/>
      <c r="GP72" s="85"/>
      <c r="GQ72" s="85"/>
      <c r="GR72" s="85"/>
      <c r="GS72" s="85"/>
      <c r="GT72" s="85"/>
      <c r="GU72" s="85"/>
      <c r="GV72" s="85"/>
      <c r="GW72" s="85"/>
      <c r="GX72" s="85"/>
      <c r="GY72" s="85"/>
      <c r="GZ72" s="85"/>
      <c r="HA72" s="85"/>
      <c r="HB72" s="85"/>
      <c r="HC72" s="85"/>
      <c r="HD72" s="85"/>
      <c r="HE72" s="85"/>
      <c r="HF72" s="85"/>
      <c r="HG72" s="85"/>
      <c r="HH72" s="85"/>
      <c r="HI72" s="85"/>
      <c r="HJ72" s="85"/>
      <c r="HK72" s="85"/>
      <c r="HL72" s="85"/>
      <c r="HM72" s="85"/>
      <c r="HN72" s="85"/>
      <c r="HO72" s="85"/>
      <c r="HP72" s="85"/>
      <c r="HQ72" s="85"/>
      <c r="HR72" s="85"/>
      <c r="HS72" s="85"/>
      <c r="HT72" s="85"/>
      <c r="HU72" s="85"/>
      <c r="HV72" s="85"/>
      <c r="HW72" s="85"/>
      <c r="HX72" s="85"/>
      <c r="HY72" s="85"/>
      <c r="HZ72" s="85"/>
      <c r="IA72" s="85"/>
      <c r="IB72" s="85"/>
      <c r="IC72" s="85"/>
      <c r="ID72" s="85"/>
      <c r="IE72" s="85"/>
      <c r="IF72" s="85"/>
      <c r="IG72" s="85"/>
      <c r="IH72" s="85"/>
      <c r="II72" s="85"/>
      <c r="IJ72" s="85"/>
      <c r="IK72" s="85"/>
      <c r="IL72" s="85"/>
      <c r="IM72" s="85"/>
      <c r="IN72" s="85"/>
      <c r="IO72" s="85"/>
      <c r="IP72" s="85"/>
      <c r="IQ72" s="85"/>
      <c r="IR72" s="85"/>
      <c r="IS72" s="85"/>
      <c r="IT72" s="85"/>
      <c r="IU72" s="85"/>
      <c r="IV72" s="85"/>
    </row>
  </sheetData>
  <mergeCells count="45">
    <mergeCell ref="B40:M40"/>
    <mergeCell ref="B7:M7"/>
    <mergeCell ref="C20:M20"/>
    <mergeCell ref="B10:O10"/>
    <mergeCell ref="B11:O11"/>
    <mergeCell ref="B35:O35"/>
    <mergeCell ref="B29:O29"/>
    <mergeCell ref="B27:M27"/>
    <mergeCell ref="B33:O33"/>
    <mergeCell ref="B13:O13"/>
    <mergeCell ref="B37:O37"/>
    <mergeCell ref="B31:O31"/>
    <mergeCell ref="B32:O32"/>
    <mergeCell ref="B34:O34"/>
    <mergeCell ref="B3:M4"/>
    <mergeCell ref="A6:B6"/>
    <mergeCell ref="B12:M12"/>
    <mergeCell ref="A70:C70"/>
    <mergeCell ref="A15:C15"/>
    <mergeCell ref="C21:M21"/>
    <mergeCell ref="B9:O9"/>
    <mergeCell ref="B67:O67"/>
    <mergeCell ref="C23:M23"/>
    <mergeCell ref="A30:F30"/>
    <mergeCell ref="A36:F36"/>
    <mergeCell ref="A39:F39"/>
    <mergeCell ref="A64:F64"/>
    <mergeCell ref="B46:O46"/>
    <mergeCell ref="B38:O38"/>
    <mergeCell ref="B51:M51"/>
    <mergeCell ref="B62:M62"/>
    <mergeCell ref="B63:M63"/>
    <mergeCell ref="B45:O45"/>
    <mergeCell ref="B41:M41"/>
    <mergeCell ref="A43:F43"/>
    <mergeCell ref="B44:O44"/>
    <mergeCell ref="A61:F61"/>
    <mergeCell ref="A47:F47"/>
    <mergeCell ref="A54:F54"/>
    <mergeCell ref="B48:M48"/>
    <mergeCell ref="A49:F49"/>
    <mergeCell ref="B50:M50"/>
    <mergeCell ref="A52:F52"/>
    <mergeCell ref="B53:M53"/>
    <mergeCell ref="B42:O42"/>
  </mergeCells>
  <pageMargins left="0.45" right="0.45" top="0.75" bottom="0.75" header="0.3" footer="0.3"/>
  <pageSetup scale="65" orientation="landscape" r:id="rId1"/>
  <rowBreaks count="1" manualBreakCount="1">
    <brk id="29" max="15" man="1"/>
  </rowBreaks>
  <colBreaks count="1" manualBreakCount="1">
    <brk id="1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002060"/>
  </sheetPr>
  <dimension ref="A1:X37"/>
  <sheetViews>
    <sheetView showGridLines="0" topLeftCell="A3" zoomScaleNormal="100" zoomScaleSheetLayoutView="100" workbookViewId="0">
      <selection activeCell="F20" sqref="F20"/>
    </sheetView>
  </sheetViews>
  <sheetFormatPr defaultColWidth="9.21875" defaultRowHeight="11.4"/>
  <cols>
    <col min="1" max="1" width="35" style="1" customWidth="1"/>
    <col min="2" max="2" width="14.77734375" style="1" customWidth="1"/>
    <col min="3" max="3" width="13.77734375" style="1" customWidth="1"/>
    <col min="4" max="4" width="12.77734375" style="1" customWidth="1"/>
    <col min="5" max="5" width="1.5546875" style="1" customWidth="1"/>
    <col min="6" max="6" width="13.77734375" style="1" customWidth="1"/>
    <col min="7" max="8" width="4.77734375" style="1" customWidth="1"/>
    <col min="9" max="9" width="10.77734375" style="1" customWidth="1"/>
    <col min="10" max="10" width="9" style="1" bestFit="1" customWidth="1"/>
    <col min="11" max="11" width="9.21875" style="1"/>
    <col min="12" max="12" width="9.21875" style="1" customWidth="1"/>
    <col min="13" max="16384" width="9.21875" style="1"/>
  </cols>
  <sheetData>
    <row r="1" spans="1:24" s="29" customFormat="1" ht="18" customHeight="1">
      <c r="A1" s="244" t="s">
        <v>172</v>
      </c>
      <c r="C1" s="6"/>
    </row>
    <row r="2" spans="1:24" s="29" customFormat="1" ht="15" customHeight="1">
      <c r="A2" s="124" t="str">
        <f>' Detail'!A2</f>
        <v>Enter Organization Name</v>
      </c>
      <c r="C2" s="6"/>
    </row>
    <row r="3" spans="1:24" s="29" customFormat="1" ht="15" customHeight="1">
      <c r="A3" s="124" t="str">
        <f>' Detail'!A3</f>
        <v>Enter Country</v>
      </c>
    </row>
    <row r="4" spans="1:24" s="29" customFormat="1" ht="15" customHeight="1">
      <c r="A4" s="124" t="str">
        <f>' Detail'!A4</f>
        <v>Enter Project Name</v>
      </c>
    </row>
    <row r="5" spans="1:24" s="29" customFormat="1" ht="15" customHeight="1">
      <c r="A5" s="124" t="str">
        <f>' Detail'!A5</f>
        <v>Grant</v>
      </c>
    </row>
    <row r="6" spans="1:24" s="29" customFormat="1" ht="15" customHeight="1">
      <c r="A6" s="125" t="str">
        <f>' Detail'!A6</f>
        <v>MM/DD/YYYY-MM/DD/YYYY</v>
      </c>
    </row>
    <row r="7" spans="1:24" s="29" customFormat="1" ht="15" hidden="1" customHeight="1">
      <c r="A7" s="125"/>
    </row>
    <row r="8" spans="1:24" s="29" customFormat="1" ht="15" customHeight="1">
      <c r="A8" s="284" t="str">
        <f>' Detail'!C4</f>
        <v>Exchange Rate (=1USD)</v>
      </c>
      <c r="B8" s="416">
        <f>' Detail'!D4</f>
        <v>0</v>
      </c>
    </row>
    <row r="9" spans="1:24" s="29" customFormat="1" ht="15" hidden="1" customHeight="1">
      <c r="A9" s="38"/>
      <c r="B9" s="46"/>
    </row>
    <row r="10" spans="1:24" s="30" customFormat="1" ht="14.4" thickBot="1">
      <c r="A10" s="12"/>
      <c r="B10" s="31"/>
    </row>
    <row r="11" spans="1:24" s="30" customFormat="1" ht="18" customHeight="1" thickBot="1">
      <c r="A11" s="484" t="s">
        <v>59</v>
      </c>
      <c r="B11" s="485"/>
      <c r="C11" s="486"/>
    </row>
    <row r="12" spans="1:24" s="32" customFormat="1" ht="28.95" customHeight="1">
      <c r="A12" s="282" t="s">
        <v>12</v>
      </c>
      <c r="B12" s="283" t="s">
        <v>20</v>
      </c>
      <c r="C12" s="221" t="s">
        <v>24</v>
      </c>
      <c r="D12" s="33"/>
      <c r="E12" s="33"/>
      <c r="U12" s="34"/>
      <c r="V12" s="34"/>
      <c r="W12" s="34"/>
      <c r="X12" s="34"/>
    </row>
    <row r="13" spans="1:24" ht="15" customHeight="1">
      <c r="A13" s="39" t="str">
        <f>' Detail'!A12</f>
        <v>Personnel Salaries</v>
      </c>
      <c r="B13" s="40">
        <f>' Detail'!G18</f>
        <v>0</v>
      </c>
      <c r="C13" s="41">
        <f t="shared" ref="C13:C21" si="0">SUM(B13:B13)</f>
        <v>0</v>
      </c>
      <c r="D13" s="35"/>
      <c r="E13" s="35"/>
      <c r="J13" s="130"/>
      <c r="K13" s="130"/>
      <c r="L13" s="131"/>
      <c r="Q13" s="102"/>
    </row>
    <row r="14" spans="1:24" ht="15" customHeight="1">
      <c r="A14" s="39" t="str">
        <f>' Detail'!A19</f>
        <v>Fringe and Other Benefits</v>
      </c>
      <c r="B14" s="40">
        <f>' Detail'!G22</f>
        <v>0</v>
      </c>
      <c r="C14" s="41">
        <f t="shared" si="0"/>
        <v>0</v>
      </c>
      <c r="D14" s="35"/>
      <c r="E14" s="35"/>
      <c r="J14" s="130"/>
      <c r="L14" s="132"/>
      <c r="Q14" s="101"/>
      <c r="T14" s="29"/>
    </row>
    <row r="15" spans="1:24" ht="15" customHeight="1">
      <c r="A15" s="39" t="str">
        <f>' Detail'!A24</f>
        <v>Travel</v>
      </c>
      <c r="B15" s="40">
        <f>' Detail'!G33</f>
        <v>0</v>
      </c>
      <c r="C15" s="41">
        <f t="shared" si="0"/>
        <v>0</v>
      </c>
      <c r="D15" s="59"/>
      <c r="E15" s="35"/>
      <c r="J15" s="133"/>
      <c r="L15" s="134"/>
      <c r="Q15" s="104"/>
      <c r="T15" s="29"/>
    </row>
    <row r="16" spans="1:24" ht="15" customHeight="1">
      <c r="A16" s="39" t="str">
        <f>LEFT(' Detail'!A38,10)</f>
        <v>Equipment</v>
      </c>
      <c r="B16" s="40">
        <f>' Detail'!G42</f>
        <v>0</v>
      </c>
      <c r="C16" s="41">
        <f t="shared" si="0"/>
        <v>0</v>
      </c>
      <c r="D16" s="35"/>
      <c r="E16" s="35"/>
      <c r="K16" s="130"/>
      <c r="L16" s="132"/>
      <c r="Q16" s="101"/>
      <c r="T16" s="29"/>
    </row>
    <row r="17" spans="1:20" ht="15" customHeight="1">
      <c r="A17" s="39" t="str">
        <f>LEFT(' Detail'!A43,8)</f>
        <v>Supplies</v>
      </c>
      <c r="B17" s="40">
        <f>' Detail'!G53</f>
        <v>0</v>
      </c>
      <c r="C17" s="41">
        <f t="shared" si="0"/>
        <v>0</v>
      </c>
      <c r="D17" s="35"/>
      <c r="E17" s="35"/>
      <c r="J17" s="135"/>
      <c r="M17" s="136"/>
      <c r="T17" s="29"/>
    </row>
    <row r="18" spans="1:20" ht="15" customHeight="1">
      <c r="A18" s="39" t="str">
        <f>' Detail'!A34</f>
        <v>Consultants</v>
      </c>
      <c r="B18" s="40">
        <f>' Detail'!G37</f>
        <v>0</v>
      </c>
      <c r="C18" s="41">
        <f t="shared" si="0"/>
        <v>0</v>
      </c>
      <c r="D18" s="35"/>
      <c r="E18" s="35"/>
      <c r="L18" s="132"/>
      <c r="T18" s="34"/>
    </row>
    <row r="19" spans="1:20" ht="15" customHeight="1">
      <c r="A19" s="39" t="str">
        <f>' Detail'!A54</f>
        <v>Other Direct Costs</v>
      </c>
      <c r="B19" s="40">
        <f>' Detail'!G92</f>
        <v>0</v>
      </c>
      <c r="C19" s="41">
        <f t="shared" si="0"/>
        <v>0</v>
      </c>
      <c r="D19" s="59"/>
      <c r="E19" s="35"/>
      <c r="T19" s="34"/>
    </row>
    <row r="20" spans="1:20" ht="15" customHeight="1">
      <c r="A20" s="39" t="str">
        <f>' Detail'!A93</f>
        <v>Activities</v>
      </c>
      <c r="B20" s="40">
        <f>' Detail'!G163</f>
        <v>0</v>
      </c>
      <c r="C20" s="41">
        <f t="shared" si="0"/>
        <v>0</v>
      </c>
      <c r="D20" s="59"/>
      <c r="E20" s="35"/>
      <c r="T20" s="29"/>
    </row>
    <row r="21" spans="1:20" ht="15" customHeight="1">
      <c r="A21" s="177" t="s">
        <v>2</v>
      </c>
      <c r="B21" s="178">
        <f>SUM(B13:B20)</f>
        <v>0</v>
      </c>
      <c r="C21" s="178">
        <f>SUM(C13:C20)</f>
        <v>0</v>
      </c>
      <c r="D21" s="58"/>
      <c r="E21" s="35"/>
    </row>
    <row r="22" spans="1:20" ht="10.95" customHeight="1">
      <c r="A22" s="236"/>
      <c r="B22" s="237"/>
      <c r="C22" s="41"/>
      <c r="D22" s="58"/>
      <c r="E22" s="35"/>
    </row>
    <row r="23" spans="1:20" ht="10.95" customHeight="1">
      <c r="A23" s="39" t="s">
        <v>160</v>
      </c>
      <c r="B23" s="237">
        <f>' Detail'!G175</f>
        <v>0</v>
      </c>
      <c r="C23" s="41">
        <f>SUM(B23:B23)</f>
        <v>0</v>
      </c>
      <c r="D23" s="58"/>
      <c r="E23" s="35"/>
    </row>
    <row r="24" spans="1:20" ht="15" customHeight="1">
      <c r="A24" s="177" t="s">
        <v>160</v>
      </c>
      <c r="B24" s="178">
        <f>SUM(B22:B23)</f>
        <v>0</v>
      </c>
      <c r="C24" s="179">
        <f>SUM(B24:B24)</f>
        <v>0</v>
      </c>
      <c r="D24" s="58"/>
      <c r="E24" s="35"/>
    </row>
    <row r="25" spans="1:20" ht="5.4" customHeight="1">
      <c r="A25" s="43"/>
      <c r="B25" s="40"/>
      <c r="C25" s="41"/>
      <c r="D25" s="35"/>
      <c r="E25" s="35"/>
    </row>
    <row r="26" spans="1:20" ht="15" customHeight="1">
      <c r="A26" s="39" t="str">
        <f>' Detail'!A179</f>
        <v>Overhead</v>
      </c>
      <c r="B26" s="40">
        <f>IF($A$26=" "," ",' Detail'!G179)</f>
        <v>0</v>
      </c>
      <c r="C26" s="41">
        <f>IF(A26=" "," ",SUM(B26:B26))</f>
        <v>0</v>
      </c>
      <c r="D26" s="73"/>
      <c r="E26" s="35"/>
    </row>
    <row r="27" spans="1:20" ht="15" customHeight="1">
      <c r="A27" s="177" t="s">
        <v>3</v>
      </c>
      <c r="B27" s="178">
        <f>SUM(B26:B26)</f>
        <v>0</v>
      </c>
      <c r="C27" s="179">
        <f>SUM(B27:B27)</f>
        <v>0</v>
      </c>
      <c r="D27" s="35"/>
      <c r="E27" s="35"/>
    </row>
    <row r="28" spans="1:20" ht="7.5" customHeight="1">
      <c r="A28" s="42"/>
      <c r="B28" s="44"/>
      <c r="C28" s="45"/>
    </row>
    <row r="29" spans="1:20" ht="15" customHeight="1" thickBot="1">
      <c r="A29" s="180" t="s">
        <v>55</v>
      </c>
      <c r="B29" s="181">
        <f>B21+B24+B27</f>
        <v>0</v>
      </c>
      <c r="C29" s="181">
        <f>C21+C24+C27</f>
        <v>0</v>
      </c>
      <c r="D29" s="98" t="str">
        <f>IF(BudgetGrandTotal-C27-C24-BudgetDirectTotal=0,"",BudgetGrandTotal-C27-C24-#REF!-BudgetDirectTotal)</f>
        <v/>
      </c>
      <c r="E29" s="35"/>
    </row>
    <row r="30" spans="1:20" hidden="1">
      <c r="C30" s="76"/>
    </row>
    <row r="31" spans="1:20" ht="15" hidden="1" customHeight="1">
      <c r="B31" s="28"/>
      <c r="C31" s="182">
        <f>' Detail'!Z185</f>
        <v>0</v>
      </c>
      <c r="D31" s="126"/>
      <c r="E31" s="36"/>
    </row>
    <row r="32" spans="1:20" hidden="1">
      <c r="C32" s="127">
        <f>IF(BudgetGrandTotal=0,0,C31/BudgetGrandTotal)</f>
        <v>0</v>
      </c>
    </row>
    <row r="33" spans="2:14" ht="15" hidden="1" customHeight="1" thickBot="1">
      <c r="B33" s="28"/>
      <c r="C33" s="183">
        <f>C29+C31</f>
        <v>0</v>
      </c>
    </row>
    <row r="34" spans="2:14" hidden="1"/>
    <row r="36" spans="2:14">
      <c r="C36" s="37"/>
    </row>
    <row r="37" spans="2:14" ht="35.25" customHeight="1">
      <c r="D37" s="487"/>
      <c r="E37" s="487"/>
      <c r="F37" s="487"/>
      <c r="G37" s="487"/>
      <c r="H37" s="487"/>
      <c r="I37" s="487"/>
      <c r="J37" s="487"/>
      <c r="K37" s="487"/>
      <c r="L37" s="487"/>
      <c r="M37" s="487"/>
      <c r="N37" s="487"/>
    </row>
  </sheetData>
  <sheetProtection formatColumns="0" formatRows="0" insertColumns="0" insertRows="0" selectLockedCells="1" pivotTables="0"/>
  <mergeCells count="2">
    <mergeCell ref="A11:C11"/>
    <mergeCell ref="D37:N37"/>
  </mergeCells>
  <phoneticPr fontId="7" type="noConversion"/>
  <printOptions horizontalCentered="1"/>
  <pageMargins left="0.23622047244094499" right="0.23622047244094499" top="0.98425196850393704" bottom="0.98425196850393704" header="0.511811023622047" footer="0.511811023622047"/>
  <pageSetup scale="80" orientation="portrait" r:id="rId1"/>
  <headerFooter alignWithMargins="0">
    <oddHeader>&amp;R&amp;"Arial,Bold"CONFIDENTIAL/PROPRIETARY</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2060"/>
  </sheetPr>
  <dimension ref="A1:AO196"/>
  <sheetViews>
    <sheetView showGridLines="0" tabSelected="1" topLeftCell="A5" zoomScale="90" zoomScaleNormal="90" workbookViewId="0">
      <selection activeCell="D38" sqref="D38"/>
    </sheetView>
  </sheetViews>
  <sheetFormatPr defaultColWidth="9.21875" defaultRowHeight="11.4"/>
  <cols>
    <col min="1" max="1" width="44.44140625" style="1" customWidth="1"/>
    <col min="2" max="2" width="17.33203125" style="1" customWidth="1"/>
    <col min="3" max="3" width="32.6640625" style="27" customWidth="1"/>
    <col min="4" max="4" width="14.21875" style="1" customWidth="1"/>
    <col min="5" max="6" width="10.77734375" style="1" customWidth="1"/>
    <col min="7" max="7" width="13.5546875" style="1" bestFit="1" customWidth="1"/>
    <col min="8" max="8" width="13.77734375" style="1" hidden="1" customWidth="1"/>
    <col min="9" max="10" width="10.77734375" style="1" hidden="1" customWidth="1"/>
    <col min="11" max="11" width="13.5546875" style="1" hidden="1" customWidth="1"/>
    <col min="12" max="12" width="13.77734375" style="1" hidden="1" customWidth="1"/>
    <col min="13" max="14" width="10.77734375" style="1" hidden="1" customWidth="1"/>
    <col min="15" max="15" width="13.5546875" style="1" hidden="1" customWidth="1"/>
    <col min="16" max="16" width="13.77734375" style="1" hidden="1" customWidth="1"/>
    <col min="17" max="18" width="10.77734375" style="1" hidden="1" customWidth="1"/>
    <col min="19" max="19" width="13.5546875" style="1" hidden="1" customWidth="1"/>
    <col min="20" max="20" width="13.77734375" style="1" hidden="1" customWidth="1"/>
    <col min="21" max="22" width="10.77734375" style="1" hidden="1" customWidth="1"/>
    <col min="23" max="23" width="14.21875" style="1" hidden="1" customWidth="1"/>
    <col min="24" max="24" width="2.77734375" style="64" customWidth="1"/>
    <col min="25" max="26" width="12.5546875" style="1" customWidth="1"/>
    <col min="27" max="27" width="13.5546875" style="1" customWidth="1"/>
    <col min="28" max="28" width="3.33203125" style="1" customWidth="1"/>
    <col min="29" max="29" width="57" style="1" customWidth="1"/>
    <col min="30" max="16384" width="9.21875" style="1"/>
  </cols>
  <sheetData>
    <row r="1" spans="1:41" ht="22.2" customHeight="1">
      <c r="A1" s="244" t="s">
        <v>58</v>
      </c>
      <c r="B1" s="245"/>
      <c r="C1" s="238"/>
      <c r="D1" s="2"/>
      <c r="E1" s="2"/>
      <c r="F1" s="2"/>
      <c r="G1" s="3"/>
      <c r="K1" s="4"/>
      <c r="L1" s="5"/>
      <c r="M1" s="5"/>
      <c r="N1" s="5"/>
      <c r="AC1" s="462"/>
      <c r="AD1" s="462"/>
      <c r="AE1" s="462"/>
      <c r="AF1" s="462"/>
      <c r="AG1" s="462"/>
      <c r="AH1" s="462"/>
      <c r="AI1" s="462"/>
      <c r="AJ1" s="462"/>
      <c r="AK1" s="462"/>
      <c r="AL1" s="462"/>
      <c r="AM1" s="462"/>
      <c r="AN1" s="462"/>
    </row>
    <row r="2" spans="1:41" s="6" customFormat="1" ht="21.45" customHeight="1">
      <c r="A2" s="463" t="s">
        <v>90</v>
      </c>
      <c r="B2" s="464"/>
      <c r="C2" s="239"/>
      <c r="D2" s="239"/>
      <c r="X2" s="68"/>
      <c r="Y2" s="7"/>
      <c r="Z2" s="1"/>
      <c r="AA2" s="1"/>
      <c r="AC2" s="112"/>
      <c r="AD2" s="49"/>
      <c r="AE2" s="49"/>
      <c r="AF2" s="112"/>
      <c r="AG2" s="49"/>
      <c r="AH2" s="49"/>
      <c r="AI2" s="112"/>
      <c r="AJ2" s="49"/>
      <c r="AK2" s="49"/>
      <c r="AL2" s="112"/>
      <c r="AM2" s="49"/>
      <c r="AN2" s="49"/>
      <c r="AO2" s="49"/>
    </row>
    <row r="3" spans="1:41" s="6" customFormat="1" ht="21.45" customHeight="1">
      <c r="A3" s="465" t="s">
        <v>91</v>
      </c>
      <c r="B3" s="466"/>
      <c r="C3" s="242" t="s">
        <v>93</v>
      </c>
      <c r="D3" s="241"/>
      <c r="X3" s="68"/>
      <c r="Y3" s="7"/>
      <c r="Z3" s="1"/>
      <c r="AA3" s="1"/>
      <c r="AC3" s="50"/>
      <c r="AD3" s="51"/>
      <c r="AE3" s="49"/>
      <c r="AF3" s="50"/>
      <c r="AG3" s="51"/>
      <c r="AH3" s="49"/>
      <c r="AI3" s="50"/>
      <c r="AJ3" s="51"/>
      <c r="AK3" s="49"/>
      <c r="AL3" s="50"/>
      <c r="AM3" s="51"/>
      <c r="AN3" s="49"/>
      <c r="AO3" s="49"/>
    </row>
    <row r="4" spans="1:41" s="6" customFormat="1" ht="21.45" customHeight="1">
      <c r="A4" s="465" t="s">
        <v>92</v>
      </c>
      <c r="B4" s="466"/>
      <c r="C4" s="240" t="s">
        <v>201</v>
      </c>
      <c r="D4" s="279">
        <v>0</v>
      </c>
      <c r="X4" s="68"/>
      <c r="Y4" s="8"/>
      <c r="Z4" s="1"/>
      <c r="AA4" s="1"/>
    </row>
    <row r="5" spans="1:41" s="6" customFormat="1" ht="21.45" customHeight="1">
      <c r="A5" s="465" t="s">
        <v>53</v>
      </c>
      <c r="B5" s="466"/>
      <c r="C5" s="240" t="s">
        <v>65</v>
      </c>
      <c r="D5" s="280"/>
      <c r="X5" s="68"/>
      <c r="Y5" s="8"/>
      <c r="Z5" s="1"/>
      <c r="AA5" s="1"/>
      <c r="AD5" s="157" t="s">
        <v>52</v>
      </c>
    </row>
    <row r="6" spans="1:41" s="6" customFormat="1" ht="21.45" customHeight="1">
      <c r="A6" s="470" t="s">
        <v>225</v>
      </c>
      <c r="B6" s="471"/>
      <c r="C6" s="243" t="s">
        <v>147</v>
      </c>
      <c r="D6" s="281"/>
      <c r="X6" s="68"/>
      <c r="Y6" s="8"/>
      <c r="Z6" s="1"/>
      <c r="AA6" s="1"/>
      <c r="AD6" s="157" t="s">
        <v>53</v>
      </c>
    </row>
    <row r="7" spans="1:41" s="6" customFormat="1" ht="21.45" customHeight="1">
      <c r="A7" s="472"/>
      <c r="B7" s="473"/>
      <c r="C7" s="29"/>
      <c r="D7" s="155"/>
      <c r="E7" s="156"/>
      <c r="F7" s="9"/>
      <c r="M7" s="10"/>
      <c r="N7" s="10"/>
      <c r="S7" s="10"/>
      <c r="T7" s="10"/>
      <c r="U7" s="10"/>
      <c r="V7" s="10"/>
      <c r="W7" s="10"/>
      <c r="X7" s="68"/>
      <c r="Y7" s="11"/>
      <c r="Z7" s="1"/>
      <c r="AA7" s="1"/>
      <c r="AD7" s="157" t="s">
        <v>54</v>
      </c>
    </row>
    <row r="8" spans="1:41" s="6" customFormat="1" ht="15" customHeight="1">
      <c r="A8" s="38" t="s">
        <v>166</v>
      </c>
      <c r="B8" s="218"/>
      <c r="C8" s="29"/>
      <c r="D8" s="155"/>
      <c r="E8" s="156"/>
      <c r="F8" s="9"/>
      <c r="M8" s="10"/>
      <c r="N8" s="10"/>
      <c r="S8" s="10"/>
      <c r="T8" s="10"/>
      <c r="U8" s="10"/>
      <c r="V8" s="10"/>
      <c r="W8" s="10"/>
      <c r="X8" s="68"/>
      <c r="Y8" s="11"/>
      <c r="Z8" s="1"/>
      <c r="AA8" s="1"/>
      <c r="AD8" s="157"/>
    </row>
    <row r="9" spans="1:41" s="6" customFormat="1" ht="15" customHeight="1">
      <c r="A9" s="38" t="s">
        <v>171</v>
      </c>
      <c r="B9" s="218"/>
      <c r="C9" s="29"/>
      <c r="D9" s="155"/>
      <c r="E9" s="156"/>
      <c r="F9" s="9"/>
      <c r="M9" s="10"/>
      <c r="N9" s="10"/>
      <c r="S9" s="10"/>
      <c r="T9" s="10"/>
      <c r="U9" s="10"/>
      <c r="V9" s="10"/>
      <c r="W9" s="10"/>
      <c r="X9" s="68"/>
      <c r="Y9" s="11"/>
      <c r="Z9" s="1"/>
      <c r="AA9" s="1"/>
      <c r="AD9" s="157"/>
    </row>
    <row r="10" spans="1:41" s="13" customFormat="1" ht="7.2" customHeight="1" thickBot="1">
      <c r="C10" s="9"/>
      <c r="D10" s="9"/>
      <c r="E10" s="48"/>
      <c r="F10" s="47"/>
      <c r="H10" s="50"/>
      <c r="I10" s="51"/>
      <c r="J10" s="51"/>
      <c r="K10" s="49"/>
      <c r="L10" s="50"/>
      <c r="M10" s="51"/>
      <c r="N10" s="51"/>
      <c r="O10" s="49"/>
      <c r="P10" s="50"/>
      <c r="Q10" s="51"/>
      <c r="R10" s="51"/>
      <c r="S10" s="49"/>
      <c r="T10" s="50"/>
      <c r="U10" s="51"/>
      <c r="V10" s="51"/>
      <c r="W10" s="49"/>
      <c r="X10" s="68"/>
      <c r="Y10" s="14"/>
      <c r="Z10" s="14"/>
      <c r="AD10" s="158"/>
    </row>
    <row r="11" spans="1:41" s="15" customFormat="1" ht="52.05" customHeight="1">
      <c r="A11" s="474" t="s">
        <v>12</v>
      </c>
      <c r="B11" s="475"/>
      <c r="C11" s="476"/>
      <c r="D11" s="480" t="s">
        <v>20</v>
      </c>
      <c r="E11" s="475"/>
      <c r="F11" s="475"/>
      <c r="G11" s="476"/>
      <c r="H11" s="481" t="s">
        <v>21</v>
      </c>
      <c r="I11" s="482"/>
      <c r="J11" s="482"/>
      <c r="K11" s="483"/>
      <c r="L11" s="477" t="s">
        <v>22</v>
      </c>
      <c r="M11" s="478"/>
      <c r="N11" s="478"/>
      <c r="O11" s="479"/>
      <c r="P11" s="477" t="s">
        <v>107</v>
      </c>
      <c r="Q11" s="478"/>
      <c r="R11" s="478"/>
      <c r="S11" s="479"/>
      <c r="T11" s="467" t="s">
        <v>74</v>
      </c>
      <c r="U11" s="468"/>
      <c r="V11" s="468"/>
      <c r="W11" s="469"/>
      <c r="X11" s="171"/>
      <c r="Y11" s="276" t="s">
        <v>94</v>
      </c>
      <c r="Z11" s="277" t="s">
        <v>144</v>
      </c>
      <c r="AA11" s="382" t="s">
        <v>1</v>
      </c>
      <c r="AC11" s="172" t="s">
        <v>104</v>
      </c>
      <c r="AD11" s="159" t="s">
        <v>102</v>
      </c>
    </row>
    <row r="12" spans="1:41" s="142" customFormat="1" ht="26.4">
      <c r="A12" s="167" t="s">
        <v>136</v>
      </c>
      <c r="B12" s="168" t="s">
        <v>60</v>
      </c>
      <c r="C12" s="288" t="s">
        <v>145</v>
      </c>
      <c r="D12" s="289" t="s">
        <v>124</v>
      </c>
      <c r="E12" s="168" t="s">
        <v>146</v>
      </c>
      <c r="F12" s="222" t="s">
        <v>145</v>
      </c>
      <c r="G12" s="215" t="s">
        <v>89</v>
      </c>
      <c r="H12" s="303" t="s">
        <v>124</v>
      </c>
      <c r="I12" s="168" t="s">
        <v>146</v>
      </c>
      <c r="J12" s="222" t="s">
        <v>145</v>
      </c>
      <c r="K12" s="215" t="s">
        <v>89</v>
      </c>
      <c r="L12" s="350" t="s">
        <v>124</v>
      </c>
      <c r="M12" s="275" t="s">
        <v>146</v>
      </c>
      <c r="N12" s="222" t="s">
        <v>145</v>
      </c>
      <c r="O12" s="351" t="s">
        <v>89</v>
      </c>
      <c r="P12" s="350" t="s">
        <v>124</v>
      </c>
      <c r="Q12" s="275" t="s">
        <v>146</v>
      </c>
      <c r="R12" s="222" t="s">
        <v>145</v>
      </c>
      <c r="S12" s="351" t="s">
        <v>89</v>
      </c>
      <c r="T12" s="303" t="s">
        <v>124</v>
      </c>
      <c r="U12" s="168" t="s">
        <v>146</v>
      </c>
      <c r="V12" s="222" t="s">
        <v>145</v>
      </c>
      <c r="W12" s="353" t="s">
        <v>89</v>
      </c>
      <c r="X12" s="141"/>
      <c r="Y12" s="184" t="s">
        <v>89</v>
      </c>
      <c r="Z12" s="185" t="s">
        <v>89</v>
      </c>
      <c r="AA12" s="278" t="s">
        <v>89</v>
      </c>
      <c r="AC12" s="186" t="s">
        <v>109</v>
      </c>
      <c r="AD12" s="160" t="s">
        <v>70</v>
      </c>
    </row>
    <row r="13" spans="1:41">
      <c r="A13" s="113" t="s">
        <v>85</v>
      </c>
      <c r="B13" s="53" t="s">
        <v>78</v>
      </c>
      <c r="C13" s="290"/>
      <c r="D13" s="291">
        <v>1</v>
      </c>
      <c r="E13" s="250"/>
      <c r="F13" s="99">
        <f>C13</f>
        <v>0</v>
      </c>
      <c r="G13" s="328">
        <f>D13*E13*F13</f>
        <v>0</v>
      </c>
      <c r="H13" s="291">
        <v>1</v>
      </c>
      <c r="I13" s="250"/>
      <c r="J13" s="99">
        <f t="shared" ref="J13:J17" si="0">$C13*(1+Annual_Inflation_Rate)</f>
        <v>0</v>
      </c>
      <c r="K13" s="328">
        <f>H13*I13*J13</f>
        <v>0</v>
      </c>
      <c r="L13" s="291">
        <v>1</v>
      </c>
      <c r="M13" s="250"/>
      <c r="N13" s="99">
        <f t="shared" ref="N13:N17" si="1">$C13*POWER((1+Annual_Inflation_Rate),2)</f>
        <v>0</v>
      </c>
      <c r="O13" s="328">
        <f>L13*M13*N13</f>
        <v>0</v>
      </c>
      <c r="P13" s="292">
        <v>1</v>
      </c>
      <c r="Q13" s="250"/>
      <c r="R13" s="99">
        <f t="shared" ref="R13:R17" si="2">$C13*POWER((1+Annual_Inflation_Rate),3)</f>
        <v>0</v>
      </c>
      <c r="S13" s="328">
        <f>P13*Q13*R13</f>
        <v>0</v>
      </c>
      <c r="T13" s="292">
        <v>1</v>
      </c>
      <c r="U13" s="250"/>
      <c r="V13" s="99">
        <f t="shared" ref="V13:V17" si="3">$C13*POWER((1+Annual_Inflation_Rate),4)</f>
        <v>0</v>
      </c>
      <c r="W13" s="354">
        <f>T13*U13*V13</f>
        <v>0</v>
      </c>
      <c r="X13" s="65"/>
      <c r="Y13" s="69">
        <f>S13+O13+K13+G13+W13</f>
        <v>0</v>
      </c>
      <c r="Z13" s="57">
        <v>0</v>
      </c>
      <c r="AA13" s="17">
        <f t="shared" ref="AA13:AA17" si="4">Y13+Z13</f>
        <v>0</v>
      </c>
      <c r="AC13" s="161"/>
    </row>
    <row r="14" spans="1:41">
      <c r="A14" s="113" t="s">
        <v>81</v>
      </c>
      <c r="B14" s="53" t="s">
        <v>83</v>
      </c>
      <c r="C14" s="290"/>
      <c r="D14" s="292">
        <v>1</v>
      </c>
      <c r="E14" s="251"/>
      <c r="F14" s="99">
        <f>C14</f>
        <v>0</v>
      </c>
      <c r="G14" s="329">
        <f>D14*E14*F14</f>
        <v>0</v>
      </c>
      <c r="H14" s="292">
        <v>1</v>
      </c>
      <c r="I14" s="251"/>
      <c r="J14" s="99">
        <f t="shared" si="0"/>
        <v>0</v>
      </c>
      <c r="K14" s="329">
        <f>H14*I14*J14</f>
        <v>0</v>
      </c>
      <c r="L14" s="292">
        <v>1</v>
      </c>
      <c r="M14" s="251"/>
      <c r="N14" s="99">
        <f t="shared" si="1"/>
        <v>0</v>
      </c>
      <c r="O14" s="329">
        <f>L14*M14*N14</f>
        <v>0</v>
      </c>
      <c r="P14" s="292">
        <v>1</v>
      </c>
      <c r="Q14" s="251"/>
      <c r="R14" s="99">
        <f t="shared" si="2"/>
        <v>0</v>
      </c>
      <c r="S14" s="329">
        <f>P14*Q14*R14</f>
        <v>0</v>
      </c>
      <c r="T14" s="292">
        <v>1</v>
      </c>
      <c r="U14" s="251"/>
      <c r="V14" s="99">
        <f t="shared" si="3"/>
        <v>0</v>
      </c>
      <c r="W14" s="355">
        <f>T14*U14*V14</f>
        <v>0</v>
      </c>
      <c r="X14" s="65"/>
      <c r="Y14" s="69">
        <f t="shared" ref="Y14:Y17" si="5">S14+O14+K14+G14+W14</f>
        <v>0</v>
      </c>
      <c r="Z14" s="57">
        <v>0</v>
      </c>
      <c r="AA14" s="17">
        <f t="shared" si="4"/>
        <v>0</v>
      </c>
      <c r="AC14" s="161"/>
    </row>
    <row r="15" spans="1:41">
      <c r="A15" s="113" t="s">
        <v>82</v>
      </c>
      <c r="B15" s="53" t="s">
        <v>84</v>
      </c>
      <c r="C15" s="290"/>
      <c r="D15" s="292">
        <v>1</v>
      </c>
      <c r="E15" s="251"/>
      <c r="F15" s="99">
        <f t="shared" ref="F15:F17" si="6">C15</f>
        <v>0</v>
      </c>
      <c r="G15" s="329">
        <f t="shared" ref="G15:G17" si="7">D15*E15*F15</f>
        <v>0</v>
      </c>
      <c r="H15" s="292">
        <v>1</v>
      </c>
      <c r="I15" s="251"/>
      <c r="J15" s="99">
        <f t="shared" si="0"/>
        <v>0</v>
      </c>
      <c r="K15" s="329">
        <f t="shared" ref="K15:K17" si="8">H15*I15*J15</f>
        <v>0</v>
      </c>
      <c r="L15" s="292">
        <v>1</v>
      </c>
      <c r="M15" s="251"/>
      <c r="N15" s="99">
        <f t="shared" si="1"/>
        <v>0</v>
      </c>
      <c r="O15" s="329">
        <f t="shared" ref="O15:O17" si="9">L15*M15*N15</f>
        <v>0</v>
      </c>
      <c r="P15" s="292">
        <v>1</v>
      </c>
      <c r="Q15" s="251"/>
      <c r="R15" s="99">
        <f t="shared" si="2"/>
        <v>0</v>
      </c>
      <c r="S15" s="329">
        <f t="shared" ref="S15:S17" si="10">P15*Q15*R15</f>
        <v>0</v>
      </c>
      <c r="T15" s="292">
        <v>1</v>
      </c>
      <c r="U15" s="251"/>
      <c r="V15" s="99">
        <f t="shared" si="3"/>
        <v>0</v>
      </c>
      <c r="W15" s="355">
        <f t="shared" ref="W15:W17" si="11">T15*U15*V15</f>
        <v>0</v>
      </c>
      <c r="X15" s="65"/>
      <c r="Y15" s="69">
        <f t="shared" si="5"/>
        <v>0</v>
      </c>
      <c r="Z15" s="57">
        <v>0</v>
      </c>
      <c r="AA15" s="17">
        <f t="shared" si="4"/>
        <v>0</v>
      </c>
      <c r="AC15" s="161"/>
    </row>
    <row r="16" spans="1:41">
      <c r="A16" s="113" t="s">
        <v>86</v>
      </c>
      <c r="B16" s="53" t="s">
        <v>79</v>
      </c>
      <c r="C16" s="290"/>
      <c r="D16" s="292">
        <v>1</v>
      </c>
      <c r="E16" s="251"/>
      <c r="F16" s="99">
        <f t="shared" si="6"/>
        <v>0</v>
      </c>
      <c r="G16" s="329">
        <f t="shared" si="7"/>
        <v>0</v>
      </c>
      <c r="H16" s="292">
        <v>1</v>
      </c>
      <c r="I16" s="251"/>
      <c r="J16" s="99">
        <f t="shared" si="0"/>
        <v>0</v>
      </c>
      <c r="K16" s="329">
        <f t="shared" si="8"/>
        <v>0</v>
      </c>
      <c r="L16" s="292">
        <v>1</v>
      </c>
      <c r="M16" s="251"/>
      <c r="N16" s="99">
        <f t="shared" si="1"/>
        <v>0</v>
      </c>
      <c r="O16" s="329">
        <f t="shared" si="9"/>
        <v>0</v>
      </c>
      <c r="P16" s="292">
        <v>1</v>
      </c>
      <c r="Q16" s="251"/>
      <c r="R16" s="99">
        <f t="shared" si="2"/>
        <v>0</v>
      </c>
      <c r="S16" s="329">
        <f t="shared" si="10"/>
        <v>0</v>
      </c>
      <c r="T16" s="292">
        <v>1</v>
      </c>
      <c r="U16" s="251"/>
      <c r="V16" s="99">
        <f t="shared" si="3"/>
        <v>0</v>
      </c>
      <c r="W16" s="355">
        <f t="shared" si="11"/>
        <v>0</v>
      </c>
      <c r="X16" s="65"/>
      <c r="Y16" s="69">
        <f t="shared" si="5"/>
        <v>0</v>
      </c>
      <c r="Z16" s="57">
        <v>0</v>
      </c>
      <c r="AA16" s="17">
        <f t="shared" si="4"/>
        <v>0</v>
      </c>
      <c r="AC16" s="161"/>
    </row>
    <row r="17" spans="1:31">
      <c r="A17" s="113" t="s">
        <v>87</v>
      </c>
      <c r="B17" s="53" t="s">
        <v>80</v>
      </c>
      <c r="C17" s="290"/>
      <c r="D17" s="292">
        <v>1</v>
      </c>
      <c r="E17" s="251"/>
      <c r="F17" s="99">
        <f t="shared" si="6"/>
        <v>0</v>
      </c>
      <c r="G17" s="329">
        <f t="shared" si="7"/>
        <v>0</v>
      </c>
      <c r="H17" s="292">
        <v>1</v>
      </c>
      <c r="I17" s="251"/>
      <c r="J17" s="99">
        <f t="shared" si="0"/>
        <v>0</v>
      </c>
      <c r="K17" s="329">
        <f t="shared" si="8"/>
        <v>0</v>
      </c>
      <c r="L17" s="292">
        <v>1</v>
      </c>
      <c r="M17" s="251"/>
      <c r="N17" s="99">
        <f t="shared" si="1"/>
        <v>0</v>
      </c>
      <c r="O17" s="329">
        <f t="shared" si="9"/>
        <v>0</v>
      </c>
      <c r="P17" s="292">
        <v>1</v>
      </c>
      <c r="Q17" s="251"/>
      <c r="R17" s="99">
        <f t="shared" si="2"/>
        <v>0</v>
      </c>
      <c r="S17" s="329">
        <f t="shared" si="10"/>
        <v>0</v>
      </c>
      <c r="T17" s="292">
        <v>1</v>
      </c>
      <c r="U17" s="251"/>
      <c r="V17" s="99">
        <f t="shared" si="3"/>
        <v>0</v>
      </c>
      <c r="W17" s="355">
        <f t="shared" si="11"/>
        <v>0</v>
      </c>
      <c r="X17" s="65"/>
      <c r="Y17" s="69">
        <f t="shared" si="5"/>
        <v>0</v>
      </c>
      <c r="Z17" s="57">
        <v>0</v>
      </c>
      <c r="AA17" s="17">
        <f t="shared" si="4"/>
        <v>0</v>
      </c>
      <c r="AC17" s="161"/>
    </row>
    <row r="18" spans="1:31" s="7" customFormat="1" ht="12">
      <c r="A18" s="266" t="s">
        <v>13</v>
      </c>
      <c r="B18" s="246"/>
      <c r="C18" s="153"/>
      <c r="D18" s="302"/>
      <c r="E18" s="268">
        <f>SUM(E13:E17)</f>
        <v>0</v>
      </c>
      <c r="F18" s="269"/>
      <c r="G18" s="330">
        <f>SUBTOTAL(9,G13:G17)</f>
        <v>0</v>
      </c>
      <c r="H18" s="302"/>
      <c r="I18" s="268">
        <f>SUM(I13:I17)</f>
        <v>0</v>
      </c>
      <c r="J18" s="269"/>
      <c r="K18" s="330">
        <f>SUBTOTAL(9,K13:K17)</f>
        <v>0</v>
      </c>
      <c r="L18" s="302"/>
      <c r="M18" s="268">
        <f>SUM(M13:M17)</f>
        <v>0</v>
      </c>
      <c r="N18" s="269"/>
      <c r="O18" s="330">
        <f>SUBTOTAL(9,O13:O17)</f>
        <v>0</v>
      </c>
      <c r="P18" s="302"/>
      <c r="Q18" s="268">
        <f>SUM(Q13:Q17)</f>
        <v>0</v>
      </c>
      <c r="R18" s="269"/>
      <c r="S18" s="330">
        <f>SUBTOTAL(9,S13:S17)</f>
        <v>0</v>
      </c>
      <c r="T18" s="302"/>
      <c r="U18" s="268">
        <f>SUM(U13:U17)</f>
        <v>0</v>
      </c>
      <c r="V18" s="269"/>
      <c r="W18" s="356">
        <f>SUBTOTAL(9,W13:W17)</f>
        <v>0</v>
      </c>
      <c r="X18" s="66"/>
      <c r="Y18" s="219">
        <f>SUBTOTAL(9,Y13:Y17)</f>
        <v>0</v>
      </c>
      <c r="Z18" s="220">
        <f>SUBTOTAL(9,Z13:Z17)</f>
        <v>0</v>
      </c>
      <c r="AA18" s="220">
        <f>SUBTOTAL(9,AA13:AA17)</f>
        <v>0</v>
      </c>
      <c r="AC18" s="162"/>
    </row>
    <row r="19" spans="1:31" s="206" customFormat="1" ht="26.4">
      <c r="A19" s="187" t="s">
        <v>103</v>
      </c>
      <c r="B19" s="168"/>
      <c r="C19" s="215" t="s">
        <v>19</v>
      </c>
      <c r="D19" s="303"/>
      <c r="E19" s="168" t="s">
        <v>128</v>
      </c>
      <c r="F19" s="204" t="s">
        <v>18</v>
      </c>
      <c r="G19" s="169" t="s">
        <v>89</v>
      </c>
      <c r="H19" s="303"/>
      <c r="I19" s="168" t="s">
        <v>128</v>
      </c>
      <c r="J19" s="204" t="s">
        <v>18</v>
      </c>
      <c r="K19" s="169" t="s">
        <v>89</v>
      </c>
      <c r="L19" s="303"/>
      <c r="M19" s="168" t="s">
        <v>128</v>
      </c>
      <c r="N19" s="204" t="s">
        <v>18</v>
      </c>
      <c r="O19" s="169" t="s">
        <v>89</v>
      </c>
      <c r="P19" s="303"/>
      <c r="Q19" s="168" t="s">
        <v>128</v>
      </c>
      <c r="R19" s="204" t="s">
        <v>18</v>
      </c>
      <c r="S19" s="169" t="s">
        <v>89</v>
      </c>
      <c r="T19" s="303"/>
      <c r="U19" s="168" t="s">
        <v>128</v>
      </c>
      <c r="V19" s="204" t="s">
        <v>18</v>
      </c>
      <c r="W19" s="357" t="s">
        <v>89</v>
      </c>
      <c r="X19" s="205"/>
      <c r="Y19" s="383"/>
      <c r="Z19" s="384"/>
      <c r="AA19" s="384"/>
      <c r="AC19" s="186" t="s">
        <v>109</v>
      </c>
    </row>
    <row r="20" spans="1:31">
      <c r="A20" s="117" t="s">
        <v>142</v>
      </c>
      <c r="B20" s="224"/>
      <c r="C20" s="1" t="s">
        <v>95</v>
      </c>
      <c r="D20" s="304"/>
      <c r="E20" s="255"/>
      <c r="F20" s="256"/>
      <c r="G20" s="26">
        <f>G18*$B20</f>
        <v>0</v>
      </c>
      <c r="H20" s="304"/>
      <c r="I20" s="255"/>
      <c r="J20" s="256"/>
      <c r="K20" s="26">
        <f>K18*$B20</f>
        <v>0</v>
      </c>
      <c r="L20" s="304"/>
      <c r="M20" s="255"/>
      <c r="N20" s="256"/>
      <c r="O20" s="26">
        <f>O18*$B20</f>
        <v>0</v>
      </c>
      <c r="P20" s="304"/>
      <c r="Q20" s="255"/>
      <c r="R20" s="256"/>
      <c r="S20" s="26">
        <f>S18*$B20</f>
        <v>0</v>
      </c>
      <c r="T20" s="304"/>
      <c r="U20" s="255"/>
      <c r="V20" s="256"/>
      <c r="W20" s="358">
        <f>W18*$B20</f>
        <v>0</v>
      </c>
      <c r="X20" s="65"/>
      <c r="Y20" s="69">
        <f t="shared" ref="Y20:Y21" si="12">S20+O20+K20+G20+W20</f>
        <v>0</v>
      </c>
      <c r="Z20" s="108">
        <f>Z18*$B20</f>
        <v>0</v>
      </c>
      <c r="AA20" s="17">
        <f t="shared" ref="AA20:AA21" si="13">Y20+Z20</f>
        <v>0</v>
      </c>
      <c r="AC20" s="161"/>
    </row>
    <row r="21" spans="1:31">
      <c r="A21" s="117" t="s">
        <v>143</v>
      </c>
      <c r="B21" s="52"/>
      <c r="C21" s="293" t="s">
        <v>131</v>
      </c>
      <c r="D21" s="304"/>
      <c r="E21" s="253"/>
      <c r="F21" s="270">
        <f>$B21</f>
        <v>0</v>
      </c>
      <c r="G21" s="26">
        <f>+E21*F21</f>
        <v>0</v>
      </c>
      <c r="H21" s="304"/>
      <c r="I21" s="253"/>
      <c r="J21" s="270">
        <f>$B21*(1+Annual_Inflation_Rate)</f>
        <v>0</v>
      </c>
      <c r="K21" s="26">
        <f>+I21*J21</f>
        <v>0</v>
      </c>
      <c r="L21" s="304"/>
      <c r="M21" s="253"/>
      <c r="N21" s="270">
        <f>$B21*POWER((1+Annual_Inflation_Rate),2)</f>
        <v>0</v>
      </c>
      <c r="O21" s="26">
        <f>+M21*N21</f>
        <v>0</v>
      </c>
      <c r="P21" s="304"/>
      <c r="Q21" s="253"/>
      <c r="R21" s="270">
        <f>$B21*POWER((1+Annual_Inflation_Rate),3)</f>
        <v>0</v>
      </c>
      <c r="S21" s="26">
        <f>+Q21*R21</f>
        <v>0</v>
      </c>
      <c r="T21" s="304"/>
      <c r="U21" s="253"/>
      <c r="V21" s="270">
        <f>$B21*POWER((1+Annual_Inflation_Rate),4)</f>
        <v>0</v>
      </c>
      <c r="W21" s="358">
        <f>+U21*V21</f>
        <v>0</v>
      </c>
      <c r="X21" s="65"/>
      <c r="Y21" s="69">
        <f t="shared" si="12"/>
        <v>0</v>
      </c>
      <c r="Z21" s="57">
        <v>0</v>
      </c>
      <c r="AA21" s="17">
        <f t="shared" si="13"/>
        <v>0</v>
      </c>
      <c r="AC21" s="161"/>
    </row>
    <row r="22" spans="1:31" s="7" customFormat="1" ht="12">
      <c r="A22" s="266" t="s">
        <v>14</v>
      </c>
      <c r="B22" s="246"/>
      <c r="C22" s="153"/>
      <c r="D22" s="302"/>
      <c r="E22" s="267"/>
      <c r="F22" s="267"/>
      <c r="G22" s="330">
        <f>SUBTOTAL(9,G20:G21)</f>
        <v>0</v>
      </c>
      <c r="H22" s="302"/>
      <c r="I22" s="267"/>
      <c r="J22" s="267"/>
      <c r="K22" s="330">
        <f>SUBTOTAL(9,K20:K21)</f>
        <v>0</v>
      </c>
      <c r="L22" s="302"/>
      <c r="M22" s="267"/>
      <c r="N22" s="267"/>
      <c r="O22" s="330">
        <f>SUBTOTAL(9,O20:O21)</f>
        <v>0</v>
      </c>
      <c r="P22" s="302"/>
      <c r="Q22" s="267"/>
      <c r="R22" s="267"/>
      <c r="S22" s="330">
        <f>SUBTOTAL(9,S20:S21)</f>
        <v>0</v>
      </c>
      <c r="T22" s="302"/>
      <c r="U22" s="267"/>
      <c r="V22" s="267"/>
      <c r="W22" s="356">
        <f>SUBTOTAL(9,W20:W21)</f>
        <v>0</v>
      </c>
      <c r="X22" s="66"/>
      <c r="Y22" s="219">
        <f>SUBTOTAL(9,Y20:Y21)</f>
        <v>0</v>
      </c>
      <c r="Z22" s="220">
        <f>SUBTOTAL(9,Z20:Z21)</f>
        <v>0</v>
      </c>
      <c r="AA22" s="220">
        <f>SUBTOTAL(9,AA20:AA21)</f>
        <v>0</v>
      </c>
      <c r="AC22" s="162"/>
    </row>
    <row r="23" spans="1:31" s="7" customFormat="1" ht="12">
      <c r="A23" s="115" t="s">
        <v>64</v>
      </c>
      <c r="B23" s="111"/>
      <c r="C23" s="116"/>
      <c r="D23" s="305"/>
      <c r="E23" s="110"/>
      <c r="F23" s="110"/>
      <c r="G23" s="166">
        <f>SUBTOTAL(9,G13:G22)</f>
        <v>0</v>
      </c>
      <c r="H23" s="305"/>
      <c r="I23" s="110"/>
      <c r="J23" s="110"/>
      <c r="K23" s="166">
        <f>SUBTOTAL(9,K13:K22)</f>
        <v>0</v>
      </c>
      <c r="L23" s="305"/>
      <c r="M23" s="110"/>
      <c r="N23" s="110"/>
      <c r="O23" s="166">
        <f>SUBTOTAL(9,O13:O22)</f>
        <v>0</v>
      </c>
      <c r="P23" s="305"/>
      <c r="Q23" s="110"/>
      <c r="R23" s="110"/>
      <c r="S23" s="166">
        <f>SUBTOTAL(9,S13:S22)</f>
        <v>0</v>
      </c>
      <c r="T23" s="305"/>
      <c r="U23" s="110"/>
      <c r="V23" s="110"/>
      <c r="W23" s="359">
        <f>SUBTOTAL(9,W13:W22)</f>
        <v>0</v>
      </c>
      <c r="X23" s="66"/>
      <c r="Y23" s="75">
        <f>SUBTOTAL(9,Y13:Y22)</f>
        <v>0</v>
      </c>
      <c r="Z23" s="385">
        <f>SUBTOTAL(9,Z13:Z22)</f>
        <v>0</v>
      </c>
      <c r="AA23" s="220">
        <f>SUBTOTAL(9,AA13:AA22)</f>
        <v>0</v>
      </c>
      <c r="AC23" s="162"/>
    </row>
    <row r="24" spans="1:31" s="208" customFormat="1" ht="13.2">
      <c r="A24" s="189" t="s">
        <v>36</v>
      </c>
      <c r="B24" s="203"/>
      <c r="C24" s="215"/>
      <c r="D24" s="303"/>
      <c r="E24" s="170"/>
      <c r="F24" s="170"/>
      <c r="G24" s="262"/>
      <c r="H24" s="303"/>
      <c r="I24" s="170"/>
      <c r="J24" s="170"/>
      <c r="K24" s="262"/>
      <c r="L24" s="303"/>
      <c r="M24" s="170"/>
      <c r="N24" s="170"/>
      <c r="O24" s="262"/>
      <c r="P24" s="303"/>
      <c r="Q24" s="170"/>
      <c r="R24" s="170"/>
      <c r="S24" s="262"/>
      <c r="T24" s="303"/>
      <c r="U24" s="170"/>
      <c r="V24" s="170"/>
      <c r="W24" s="360"/>
      <c r="X24" s="207"/>
      <c r="Y24" s="184"/>
      <c r="Z24" s="185"/>
      <c r="AA24" s="185"/>
      <c r="AC24" s="186"/>
    </row>
    <row r="25" spans="1:31" s="213" customFormat="1" ht="26.4">
      <c r="A25" s="191" t="s">
        <v>97</v>
      </c>
      <c r="B25" s="209" t="s">
        <v>18</v>
      </c>
      <c r="C25" s="215" t="s">
        <v>19</v>
      </c>
      <c r="D25" s="306" t="s">
        <v>126</v>
      </c>
      <c r="E25" s="204" t="s">
        <v>127</v>
      </c>
      <c r="F25" s="210" t="s">
        <v>18</v>
      </c>
      <c r="G25" s="331" t="s">
        <v>89</v>
      </c>
      <c r="H25" s="306" t="s">
        <v>126</v>
      </c>
      <c r="I25" s="204" t="s">
        <v>127</v>
      </c>
      <c r="J25" s="210" t="s">
        <v>18</v>
      </c>
      <c r="K25" s="331" t="s">
        <v>89</v>
      </c>
      <c r="L25" s="306" t="s">
        <v>126</v>
      </c>
      <c r="M25" s="204" t="s">
        <v>127</v>
      </c>
      <c r="N25" s="210" t="s">
        <v>18</v>
      </c>
      <c r="O25" s="331" t="s">
        <v>89</v>
      </c>
      <c r="P25" s="306" t="s">
        <v>126</v>
      </c>
      <c r="Q25" s="204" t="s">
        <v>127</v>
      </c>
      <c r="R25" s="210" t="s">
        <v>18</v>
      </c>
      <c r="S25" s="331" t="s">
        <v>89</v>
      </c>
      <c r="T25" s="306" t="s">
        <v>126</v>
      </c>
      <c r="U25" s="204" t="s">
        <v>127</v>
      </c>
      <c r="V25" s="210" t="s">
        <v>18</v>
      </c>
      <c r="W25" s="361" t="s">
        <v>89</v>
      </c>
      <c r="X25" s="211"/>
      <c r="Y25" s="184"/>
      <c r="Z25" s="185"/>
      <c r="AA25" s="185"/>
      <c r="AB25" s="212"/>
      <c r="AC25" s="186" t="s">
        <v>109</v>
      </c>
    </row>
    <row r="26" spans="1:31">
      <c r="A26" s="413" t="s">
        <v>205</v>
      </c>
      <c r="B26" s="146">
        <v>0</v>
      </c>
      <c r="C26" s="404" t="s">
        <v>135</v>
      </c>
      <c r="D26" s="398"/>
      <c r="E26" s="399"/>
      <c r="F26" s="400">
        <f>B26</f>
        <v>0</v>
      </c>
      <c r="G26" s="368">
        <f>F26*D26</f>
        <v>0</v>
      </c>
      <c r="H26" s="398"/>
      <c r="I26" s="399"/>
      <c r="J26" s="400">
        <f t="shared" ref="J26:J32" si="14">$B26*(1+Annual_Inflation_Rate)</f>
        <v>0</v>
      </c>
      <c r="K26" s="368">
        <f>J26*H26</f>
        <v>0</v>
      </c>
      <c r="L26" s="398"/>
      <c r="M26" s="399"/>
      <c r="N26" s="400">
        <f t="shared" ref="N26:N32" si="15">$B26*POWER((1+Annual_Inflation_Rate),2)</f>
        <v>0</v>
      </c>
      <c r="O26" s="368">
        <f>N26*L26</f>
        <v>0</v>
      </c>
      <c r="P26" s="398"/>
      <c r="Q26" s="399"/>
      <c r="R26" s="400">
        <f t="shared" ref="R26:R32" si="16">$B26*POWER((1+Annual_Inflation_Rate),3)</f>
        <v>0</v>
      </c>
      <c r="S26" s="368">
        <f>R26*P26</f>
        <v>0</v>
      </c>
      <c r="T26" s="398"/>
      <c r="U26" s="399"/>
      <c r="V26" s="400">
        <f t="shared" ref="V26:V32" si="17">$B26*POWER((1+Annual_Inflation_Rate),4)</f>
        <v>0</v>
      </c>
      <c r="W26" s="368">
        <f>V26*T26</f>
        <v>0</v>
      </c>
      <c r="X26" s="63"/>
      <c r="Y26" s="69">
        <f>S26+O26+K26+G26+W26</f>
        <v>0</v>
      </c>
      <c r="Z26" s="57">
        <v>0</v>
      </c>
      <c r="AA26" s="17">
        <f>Y26+Z26</f>
        <v>0</v>
      </c>
      <c r="AB26" s="22"/>
      <c r="AC26" s="161"/>
      <c r="AE26" s="140"/>
    </row>
    <row r="27" spans="1:31">
      <c r="A27" s="144" t="s">
        <v>206</v>
      </c>
      <c r="B27" s="52">
        <v>0</v>
      </c>
      <c r="C27" s="405" t="s">
        <v>139</v>
      </c>
      <c r="E27" s="401"/>
      <c r="F27" s="55">
        <f t="shared" ref="F27:F29" si="18">B27</f>
        <v>0</v>
      </c>
      <c r="G27" s="369">
        <f>F27*D26</f>
        <v>0</v>
      </c>
      <c r="I27" s="401"/>
      <c r="J27" s="55">
        <f t="shared" si="14"/>
        <v>0</v>
      </c>
      <c r="K27" s="369">
        <f>J27*H26</f>
        <v>0</v>
      </c>
      <c r="M27" s="401"/>
      <c r="N27" s="55">
        <f t="shared" si="15"/>
        <v>0</v>
      </c>
      <c r="O27" s="369">
        <f>N27*L26</f>
        <v>0</v>
      </c>
      <c r="Q27" s="401"/>
      <c r="R27" s="55">
        <f t="shared" si="16"/>
        <v>0</v>
      </c>
      <c r="S27" s="369">
        <f>R27*P26</f>
        <v>0</v>
      </c>
      <c r="U27" s="401"/>
      <c r="V27" s="55">
        <f t="shared" si="17"/>
        <v>0</v>
      </c>
      <c r="W27" s="369">
        <f>V27*T26</f>
        <v>0</v>
      </c>
      <c r="X27" s="63"/>
      <c r="Y27" s="69">
        <f t="shared" ref="Y27:Y29" si="19">S27+O27+K27+G27+W27</f>
        <v>0</v>
      </c>
      <c r="Z27" s="57">
        <v>0</v>
      </c>
      <c r="AA27" s="17">
        <f t="shared" ref="AA27:AA29" si="20">Y27+Z27</f>
        <v>0</v>
      </c>
      <c r="AB27" s="22"/>
      <c r="AC27" s="161"/>
      <c r="AE27" s="140"/>
    </row>
    <row r="28" spans="1:31">
      <c r="A28" s="144" t="s">
        <v>207</v>
      </c>
      <c r="B28" s="52">
        <v>0</v>
      </c>
      <c r="C28" s="374" t="s">
        <v>138</v>
      </c>
      <c r="E28" s="20"/>
      <c r="F28" s="55">
        <f t="shared" si="18"/>
        <v>0</v>
      </c>
      <c r="G28" s="369">
        <f>D26*F28*E26</f>
        <v>0</v>
      </c>
      <c r="I28" s="20"/>
      <c r="J28" s="55">
        <f t="shared" si="14"/>
        <v>0</v>
      </c>
      <c r="K28" s="369">
        <f>H26*J28*I26</f>
        <v>0</v>
      </c>
      <c r="M28" s="20"/>
      <c r="N28" s="55">
        <f t="shared" si="15"/>
        <v>0</v>
      </c>
      <c r="O28" s="369">
        <f>L26*N28*M26</f>
        <v>0</v>
      </c>
      <c r="Q28" s="20"/>
      <c r="R28" s="55">
        <f t="shared" si="16"/>
        <v>0</v>
      </c>
      <c r="S28" s="369">
        <f>P26*R28*Q26</f>
        <v>0</v>
      </c>
      <c r="U28" s="20"/>
      <c r="V28" s="55">
        <f t="shared" si="17"/>
        <v>0</v>
      </c>
      <c r="W28" s="369">
        <f>T26*V28*U26</f>
        <v>0</v>
      </c>
      <c r="X28" s="63"/>
      <c r="Y28" s="69">
        <f t="shared" si="19"/>
        <v>0</v>
      </c>
      <c r="Z28" s="57">
        <v>0</v>
      </c>
      <c r="AA28" s="17">
        <f t="shared" si="20"/>
        <v>0</v>
      </c>
      <c r="AB28" s="22"/>
      <c r="AC28" s="161"/>
    </row>
    <row r="29" spans="1:31">
      <c r="A29" s="145"/>
      <c r="B29" s="148">
        <v>0</v>
      </c>
      <c r="C29" s="375" t="s">
        <v>134</v>
      </c>
      <c r="D29" s="402"/>
      <c r="E29" s="403"/>
      <c r="F29" s="143">
        <f t="shared" si="18"/>
        <v>0</v>
      </c>
      <c r="G29" s="370">
        <f>D26*F29*E26</f>
        <v>0</v>
      </c>
      <c r="H29" s="402"/>
      <c r="I29" s="403"/>
      <c r="J29" s="143">
        <f t="shared" si="14"/>
        <v>0</v>
      </c>
      <c r="K29" s="370">
        <f>H26*J29*I26</f>
        <v>0</v>
      </c>
      <c r="L29" s="402"/>
      <c r="M29" s="403"/>
      <c r="N29" s="143">
        <f t="shared" si="15"/>
        <v>0</v>
      </c>
      <c r="O29" s="370">
        <f>L26*N29*M26</f>
        <v>0</v>
      </c>
      <c r="P29" s="402"/>
      <c r="Q29" s="403"/>
      <c r="R29" s="143">
        <f t="shared" si="16"/>
        <v>0</v>
      </c>
      <c r="S29" s="370">
        <f>P26*R29*Q26</f>
        <v>0</v>
      </c>
      <c r="T29" s="402"/>
      <c r="U29" s="403"/>
      <c r="V29" s="143">
        <f t="shared" si="17"/>
        <v>0</v>
      </c>
      <c r="W29" s="370">
        <f>T26*V29*U26</f>
        <v>0</v>
      </c>
      <c r="X29" s="63"/>
      <c r="Y29" s="69">
        <f t="shared" si="19"/>
        <v>0</v>
      </c>
      <c r="Z29" s="57">
        <v>0</v>
      </c>
      <c r="AA29" s="17">
        <f t="shared" si="20"/>
        <v>0</v>
      </c>
      <c r="AB29" s="22"/>
      <c r="AC29" s="161"/>
    </row>
    <row r="30" spans="1:31">
      <c r="A30" s="413" t="s">
        <v>208</v>
      </c>
      <c r="B30" s="146">
        <v>0</v>
      </c>
      <c r="C30" s="404" t="s">
        <v>135</v>
      </c>
      <c r="D30" s="398"/>
      <c r="E30" s="399"/>
      <c r="F30" s="400">
        <f>B30</f>
        <v>0</v>
      </c>
      <c r="G30" s="368">
        <f>F30*D30</f>
        <v>0</v>
      </c>
      <c r="H30" s="398"/>
      <c r="I30" s="399"/>
      <c r="J30" s="55">
        <f t="shared" si="14"/>
        <v>0</v>
      </c>
      <c r="K30" s="368">
        <f>J30*H30</f>
        <v>0</v>
      </c>
      <c r="L30" s="398"/>
      <c r="M30" s="399"/>
      <c r="N30" s="55">
        <f t="shared" si="15"/>
        <v>0</v>
      </c>
      <c r="O30" s="368">
        <f>N30*L30</f>
        <v>0</v>
      </c>
      <c r="P30" s="398"/>
      <c r="Q30" s="399"/>
      <c r="R30" s="55">
        <f t="shared" si="16"/>
        <v>0</v>
      </c>
      <c r="S30" s="368">
        <f>R30*P30</f>
        <v>0</v>
      </c>
      <c r="T30" s="398"/>
      <c r="U30" s="399"/>
      <c r="V30" s="55">
        <f t="shared" si="17"/>
        <v>0</v>
      </c>
      <c r="W30" s="368">
        <f>V30*T30</f>
        <v>0</v>
      </c>
      <c r="X30" s="63"/>
      <c r="Y30" s="69">
        <f>S30+O30+K30+G30+W30</f>
        <v>0</v>
      </c>
      <c r="Z30" s="57">
        <v>0</v>
      </c>
      <c r="AA30" s="17">
        <f>Y30+Z30</f>
        <v>0</v>
      </c>
      <c r="AB30" s="22"/>
      <c r="AC30" s="161"/>
      <c r="AE30" s="140"/>
    </row>
    <row r="31" spans="1:31">
      <c r="A31" s="144" t="s">
        <v>206</v>
      </c>
      <c r="B31" s="52">
        <v>0</v>
      </c>
      <c r="C31" s="405" t="s">
        <v>139</v>
      </c>
      <c r="E31" s="401"/>
      <c r="F31" s="55">
        <f t="shared" ref="F31:F32" si="21">B31</f>
        <v>0</v>
      </c>
      <c r="G31" s="369">
        <f>F31*D30</f>
        <v>0</v>
      </c>
      <c r="I31" s="401"/>
      <c r="J31" s="55">
        <f t="shared" si="14"/>
        <v>0</v>
      </c>
      <c r="K31" s="369">
        <f>J31*H30</f>
        <v>0</v>
      </c>
      <c r="M31" s="401"/>
      <c r="N31" s="55">
        <f t="shared" si="15"/>
        <v>0</v>
      </c>
      <c r="O31" s="369">
        <f>N31*L30</f>
        <v>0</v>
      </c>
      <c r="Q31" s="401"/>
      <c r="R31" s="55">
        <f t="shared" si="16"/>
        <v>0</v>
      </c>
      <c r="S31" s="369">
        <f>R31*P30</f>
        <v>0</v>
      </c>
      <c r="U31" s="401"/>
      <c r="V31" s="55">
        <f t="shared" si="17"/>
        <v>0</v>
      </c>
      <c r="W31" s="369">
        <f>V31*T30</f>
        <v>0</v>
      </c>
      <c r="X31" s="63"/>
      <c r="Y31" s="69">
        <f t="shared" ref="Y31:Y32" si="22">S31+O31+K31+G31+W31</f>
        <v>0</v>
      </c>
      <c r="Z31" s="57">
        <v>0</v>
      </c>
      <c r="AA31" s="17">
        <f t="shared" ref="AA31:AA32" si="23">Y31+Z31</f>
        <v>0</v>
      </c>
      <c r="AB31" s="22"/>
      <c r="AC31" s="161"/>
      <c r="AE31" s="140"/>
    </row>
    <row r="32" spans="1:31">
      <c r="A32" s="144" t="s">
        <v>207</v>
      </c>
      <c r="B32" s="52">
        <v>0</v>
      </c>
      <c r="C32" s="374" t="s">
        <v>138</v>
      </c>
      <c r="E32" s="20"/>
      <c r="F32" s="55">
        <f t="shared" si="21"/>
        <v>0</v>
      </c>
      <c r="G32" s="369">
        <f>D30*F32*E30</f>
        <v>0</v>
      </c>
      <c r="I32" s="20"/>
      <c r="J32" s="55">
        <f t="shared" si="14"/>
        <v>0</v>
      </c>
      <c r="K32" s="369">
        <f>H30*J32*I30</f>
        <v>0</v>
      </c>
      <c r="M32" s="20"/>
      <c r="N32" s="55">
        <f t="shared" si="15"/>
        <v>0</v>
      </c>
      <c r="O32" s="369">
        <f>L30*N32*M30</f>
        <v>0</v>
      </c>
      <c r="Q32" s="20"/>
      <c r="R32" s="55">
        <f t="shared" si="16"/>
        <v>0</v>
      </c>
      <c r="S32" s="369">
        <f>P30*R32*Q30</f>
        <v>0</v>
      </c>
      <c r="U32" s="20"/>
      <c r="V32" s="55">
        <f t="shared" si="17"/>
        <v>0</v>
      </c>
      <c r="W32" s="369">
        <f>T30*V32*U30</f>
        <v>0</v>
      </c>
      <c r="X32" s="63"/>
      <c r="Y32" s="69">
        <f t="shared" si="22"/>
        <v>0</v>
      </c>
      <c r="Z32" s="57">
        <v>0</v>
      </c>
      <c r="AA32" s="17">
        <f t="shared" si="23"/>
        <v>0</v>
      </c>
      <c r="AB32" s="22"/>
      <c r="AC32" s="161"/>
    </row>
    <row r="33" spans="1:29" s="7" customFormat="1" ht="12">
      <c r="A33" s="202" t="s">
        <v>37</v>
      </c>
      <c r="B33" s="111"/>
      <c r="C33" s="116"/>
      <c r="D33" s="305"/>
      <c r="E33" s="110"/>
      <c r="F33" s="110"/>
      <c r="G33" s="166">
        <f>SUBTOTAL(9,G25:G32)</f>
        <v>0</v>
      </c>
      <c r="H33" s="305"/>
      <c r="I33" s="110"/>
      <c r="J33" s="110"/>
      <c r="K33" s="166">
        <f>SUBTOTAL(9,K25:K32)</f>
        <v>0</v>
      </c>
      <c r="L33" s="305"/>
      <c r="M33" s="110"/>
      <c r="N33" s="110"/>
      <c r="O33" s="166">
        <f>SUBTOTAL(9,O25:O32)</f>
        <v>0</v>
      </c>
      <c r="P33" s="305"/>
      <c r="Q33" s="110"/>
      <c r="R33" s="110"/>
      <c r="S33" s="166">
        <f>SUBTOTAL(9,S25:S32)</f>
        <v>0</v>
      </c>
      <c r="T33" s="305"/>
      <c r="U33" s="110"/>
      <c r="V33" s="110"/>
      <c r="W33" s="359">
        <f>SUBTOTAL(9,W25:W32)</f>
        <v>0</v>
      </c>
      <c r="X33" s="66"/>
      <c r="Y33" s="219">
        <f>SUBTOTAL(9,Y25:Y32)</f>
        <v>0</v>
      </c>
      <c r="Z33" s="220">
        <f>SUBTOTAL(9,Z25:Z32)</f>
        <v>0</v>
      </c>
      <c r="AA33" s="220">
        <f>SUBTOTAL(9,AA25:AA32)</f>
        <v>0</v>
      </c>
      <c r="AC33" s="162"/>
    </row>
    <row r="34" spans="1:29" s="208" customFormat="1" ht="26.4">
      <c r="A34" s="192" t="s">
        <v>88</v>
      </c>
      <c r="B34" s="214" t="s">
        <v>18</v>
      </c>
      <c r="C34" s="294" t="s">
        <v>19</v>
      </c>
      <c r="D34" s="306" t="s">
        <v>129</v>
      </c>
      <c r="E34" s="168" t="s">
        <v>127</v>
      </c>
      <c r="F34" s="261" t="s">
        <v>18</v>
      </c>
      <c r="G34" s="215" t="s">
        <v>89</v>
      </c>
      <c r="H34" s="306" t="s">
        <v>129</v>
      </c>
      <c r="I34" s="168" t="s">
        <v>127</v>
      </c>
      <c r="J34" s="261" t="s">
        <v>18</v>
      </c>
      <c r="K34" s="215" t="s">
        <v>89</v>
      </c>
      <c r="L34" s="306" t="s">
        <v>129</v>
      </c>
      <c r="M34" s="168" t="s">
        <v>127</v>
      </c>
      <c r="N34" s="261" t="s">
        <v>18</v>
      </c>
      <c r="O34" s="215" t="s">
        <v>89</v>
      </c>
      <c r="P34" s="306" t="s">
        <v>129</v>
      </c>
      <c r="Q34" s="168" t="s">
        <v>127</v>
      </c>
      <c r="R34" s="261" t="s">
        <v>18</v>
      </c>
      <c r="S34" s="215" t="s">
        <v>89</v>
      </c>
      <c r="T34" s="306" t="s">
        <v>129</v>
      </c>
      <c r="U34" s="168" t="s">
        <v>127</v>
      </c>
      <c r="V34" s="261" t="s">
        <v>18</v>
      </c>
      <c r="W34" s="353" t="s">
        <v>89</v>
      </c>
      <c r="X34" s="207"/>
      <c r="Y34" s="386"/>
      <c r="Z34" s="387"/>
      <c r="AA34" s="387"/>
      <c r="AC34" s="186" t="s">
        <v>109</v>
      </c>
    </row>
    <row r="35" spans="1:29">
      <c r="A35" s="414" t="s">
        <v>209</v>
      </c>
      <c r="B35" s="146">
        <v>0</v>
      </c>
      <c r="C35" s="295" t="s">
        <v>44</v>
      </c>
      <c r="D35" s="308"/>
      <c r="E35" s="252"/>
      <c r="F35" s="147">
        <f t="shared" ref="F35" si="24">B35</f>
        <v>0</v>
      </c>
      <c r="G35" s="328">
        <f>+D35*E35*F35</f>
        <v>0</v>
      </c>
      <c r="H35" s="308"/>
      <c r="I35" s="252"/>
      <c r="J35" s="147">
        <f t="shared" ref="J35:J36" si="25">$B35*(1+Annual_Inflation_Rate)</f>
        <v>0</v>
      </c>
      <c r="K35" s="328">
        <f>+H35*I35*J35</f>
        <v>0</v>
      </c>
      <c r="L35" s="308"/>
      <c r="M35" s="252"/>
      <c r="N35" s="147">
        <f t="shared" ref="N35:N36" si="26">$B35*POWER((1+Annual_Inflation_Rate),2)</f>
        <v>0</v>
      </c>
      <c r="O35" s="328">
        <f>+L35*M35*N35</f>
        <v>0</v>
      </c>
      <c r="P35" s="308"/>
      <c r="Q35" s="252"/>
      <c r="R35" s="147">
        <f t="shared" ref="R35:R36" si="27">$B35*POWER((1+Annual_Inflation_Rate),3)</f>
        <v>0</v>
      </c>
      <c r="S35" s="328">
        <f>+P35*Q35*R35</f>
        <v>0</v>
      </c>
      <c r="T35" s="308"/>
      <c r="U35" s="252"/>
      <c r="V35" s="147">
        <f t="shared" ref="V35:V36" si="28">$B35*POWER((1+Annual_Inflation_Rate),4)</f>
        <v>0</v>
      </c>
      <c r="W35" s="354">
        <f>+T35*U35*V35</f>
        <v>0</v>
      </c>
      <c r="X35" s="65"/>
      <c r="Y35" s="388">
        <f t="shared" ref="Y35:Y36" si="29">S35+O35+K35+G35+W35</f>
        <v>0</v>
      </c>
      <c r="Z35" s="389">
        <v>0</v>
      </c>
      <c r="AA35" s="390">
        <f t="shared" ref="AA35:AA36" si="30">Y35+Z35</f>
        <v>0</v>
      </c>
      <c r="AC35" s="161"/>
    </row>
    <row r="36" spans="1:29">
      <c r="A36" s="414" t="s">
        <v>210</v>
      </c>
      <c r="B36" s="52">
        <v>0</v>
      </c>
      <c r="C36" s="165" t="s">
        <v>44</v>
      </c>
      <c r="D36" s="309"/>
      <c r="E36" s="253"/>
      <c r="F36" s="99">
        <f t="shared" ref="F36" si="31">B36</f>
        <v>0</v>
      </c>
      <c r="G36" s="329">
        <f>+D36*E36*F36</f>
        <v>0</v>
      </c>
      <c r="H36" s="309"/>
      <c r="I36" s="253"/>
      <c r="J36" s="99">
        <f t="shared" si="25"/>
        <v>0</v>
      </c>
      <c r="K36" s="329">
        <f>+H36*I36*J36</f>
        <v>0</v>
      </c>
      <c r="L36" s="309"/>
      <c r="M36" s="253"/>
      <c r="N36" s="99">
        <f t="shared" si="26"/>
        <v>0</v>
      </c>
      <c r="O36" s="329">
        <f>+L36*M36*N36</f>
        <v>0</v>
      </c>
      <c r="P36" s="309"/>
      <c r="Q36" s="253"/>
      <c r="R36" s="99">
        <f t="shared" si="27"/>
        <v>0</v>
      </c>
      <c r="S36" s="329">
        <f>+P36*Q36*R36</f>
        <v>0</v>
      </c>
      <c r="T36" s="309"/>
      <c r="U36" s="253"/>
      <c r="V36" s="99">
        <f t="shared" si="28"/>
        <v>0</v>
      </c>
      <c r="W36" s="355">
        <f>+T36*U36*V36</f>
        <v>0</v>
      </c>
      <c r="X36" s="65"/>
      <c r="Y36" s="391">
        <f t="shared" si="29"/>
        <v>0</v>
      </c>
      <c r="Z36" s="217">
        <v>0</v>
      </c>
      <c r="AA36" s="392">
        <f t="shared" si="30"/>
        <v>0</v>
      </c>
      <c r="AC36" s="161"/>
    </row>
    <row r="37" spans="1:29" s="7" customFormat="1" ht="12">
      <c r="A37" s="115" t="s">
        <v>9</v>
      </c>
      <c r="B37" s="111"/>
      <c r="C37" s="116"/>
      <c r="D37" s="305"/>
      <c r="E37" s="110"/>
      <c r="F37" s="110"/>
      <c r="G37" s="166">
        <f>SUBTOTAL(9,G35:G36)</f>
        <v>0</v>
      </c>
      <c r="H37" s="305"/>
      <c r="I37" s="110"/>
      <c r="J37" s="110"/>
      <c r="K37" s="166">
        <f>SUBTOTAL(9,K35:K36)</f>
        <v>0</v>
      </c>
      <c r="L37" s="305"/>
      <c r="M37" s="110"/>
      <c r="N37" s="110"/>
      <c r="O37" s="166">
        <f>SUBTOTAL(9,O35:O36)</f>
        <v>0</v>
      </c>
      <c r="P37" s="305"/>
      <c r="Q37" s="110"/>
      <c r="R37" s="110"/>
      <c r="S37" s="166">
        <f>SUBTOTAL(9,S35:S36)</f>
        <v>0</v>
      </c>
      <c r="T37" s="305"/>
      <c r="U37" s="110"/>
      <c r="V37" s="110"/>
      <c r="W37" s="359">
        <f>SUBTOTAL(9,W35:W36)</f>
        <v>0</v>
      </c>
      <c r="X37" s="66"/>
      <c r="Y37" s="75">
        <f>SUBTOTAL(9,Y35:Y36)</f>
        <v>0</v>
      </c>
      <c r="Z37" s="219">
        <f>SUBTOTAL(9,Z35:Z36)</f>
        <v>0</v>
      </c>
      <c r="AA37" s="220">
        <f>SUBTOTAL(9,AA35:AA36)</f>
        <v>0</v>
      </c>
      <c r="AC37" s="162"/>
    </row>
    <row r="38" spans="1:29" s="208" customFormat="1" ht="26.4">
      <c r="A38" s="193" t="s">
        <v>61</v>
      </c>
      <c r="B38" s="203" t="s">
        <v>18</v>
      </c>
      <c r="C38" s="215" t="s">
        <v>19</v>
      </c>
      <c r="D38" s="303"/>
      <c r="E38" s="168" t="s">
        <v>128</v>
      </c>
      <c r="F38" s="262" t="s">
        <v>18</v>
      </c>
      <c r="G38" s="215" t="s">
        <v>89</v>
      </c>
      <c r="H38" s="303"/>
      <c r="I38" s="168" t="s">
        <v>128</v>
      </c>
      <c r="J38" s="262" t="s">
        <v>18</v>
      </c>
      <c r="K38" s="215" t="s">
        <v>89</v>
      </c>
      <c r="L38" s="303"/>
      <c r="M38" s="168" t="s">
        <v>128</v>
      </c>
      <c r="N38" s="262" t="s">
        <v>18</v>
      </c>
      <c r="O38" s="215" t="s">
        <v>89</v>
      </c>
      <c r="P38" s="303"/>
      <c r="Q38" s="168" t="s">
        <v>128</v>
      </c>
      <c r="R38" s="262" t="s">
        <v>18</v>
      </c>
      <c r="S38" s="215" t="s">
        <v>89</v>
      </c>
      <c r="T38" s="303"/>
      <c r="U38" s="168" t="s">
        <v>128</v>
      </c>
      <c r="V38" s="262" t="s">
        <v>18</v>
      </c>
      <c r="W38" s="353" t="s">
        <v>89</v>
      </c>
      <c r="X38" s="207"/>
      <c r="Y38" s="184"/>
      <c r="Z38" s="185"/>
      <c r="AA38" s="185"/>
      <c r="AC38" s="186" t="s">
        <v>109</v>
      </c>
    </row>
    <row r="39" spans="1:29">
      <c r="A39" s="120"/>
      <c r="B39" s="52">
        <v>0</v>
      </c>
      <c r="C39" s="296" t="s">
        <v>45</v>
      </c>
      <c r="D39" s="310"/>
      <c r="E39" s="252"/>
      <c r="F39" s="263">
        <f>B39</f>
        <v>0</v>
      </c>
      <c r="G39" s="328">
        <f>+E39*F39</f>
        <v>0</v>
      </c>
      <c r="H39" s="310"/>
      <c r="I39" s="252"/>
      <c r="J39" s="263">
        <f>$B39*(1+Annual_Inflation_Rate)</f>
        <v>0</v>
      </c>
      <c r="K39" s="328">
        <f>+I39*J39</f>
        <v>0</v>
      </c>
      <c r="L39" s="310"/>
      <c r="M39" s="252"/>
      <c r="N39" s="263">
        <f>$B39*POWER((1+Annual_Inflation_Rate),2)</f>
        <v>0</v>
      </c>
      <c r="O39" s="328">
        <f>+M39*N39</f>
        <v>0</v>
      </c>
      <c r="P39" s="310"/>
      <c r="Q39" s="252"/>
      <c r="R39" s="263">
        <f>$B39*POWER((1+Annual_Inflation_Rate),3)</f>
        <v>0</v>
      </c>
      <c r="S39" s="328">
        <f>+Q39*R39</f>
        <v>0</v>
      </c>
      <c r="T39" s="310"/>
      <c r="U39" s="252"/>
      <c r="V39" s="263">
        <f>$B39*POWER((1+Annual_Inflation_Rate),4)</f>
        <v>0</v>
      </c>
      <c r="W39" s="354">
        <f>+U39*V39</f>
        <v>0</v>
      </c>
      <c r="X39" s="65"/>
      <c r="Y39" s="69">
        <f>S39+O39+K39+G39+W39</f>
        <v>0</v>
      </c>
      <c r="Z39" s="57">
        <v>0</v>
      </c>
      <c r="AA39" s="17">
        <f>Y39+Z39</f>
        <v>0</v>
      </c>
      <c r="AC39" s="161"/>
    </row>
    <row r="40" spans="1:29">
      <c r="A40" s="120"/>
      <c r="B40" s="52">
        <v>0</v>
      </c>
      <c r="C40" s="296" t="s">
        <v>46</v>
      </c>
      <c r="D40" s="311"/>
      <c r="E40" s="253"/>
      <c r="F40" s="264">
        <f>B40</f>
        <v>0</v>
      </c>
      <c r="G40" s="329">
        <f>E40*F40</f>
        <v>0</v>
      </c>
      <c r="H40" s="311"/>
      <c r="I40" s="253"/>
      <c r="J40" s="264">
        <f>$B40*(1+Annual_Inflation_Rate)</f>
        <v>0</v>
      </c>
      <c r="K40" s="329">
        <f>I40*J40</f>
        <v>0</v>
      </c>
      <c r="L40" s="311"/>
      <c r="M40" s="253"/>
      <c r="N40" s="264">
        <f>$B40*POWER((1+Annual_Inflation_Rate),2)</f>
        <v>0</v>
      </c>
      <c r="O40" s="329">
        <f>M40*N40</f>
        <v>0</v>
      </c>
      <c r="P40" s="311"/>
      <c r="Q40" s="253"/>
      <c r="R40" s="264">
        <f>$B40*POWER((1+Annual_Inflation_Rate),3)</f>
        <v>0</v>
      </c>
      <c r="S40" s="329">
        <f>Q40*R40</f>
        <v>0</v>
      </c>
      <c r="T40" s="311"/>
      <c r="U40" s="253"/>
      <c r="V40" s="264">
        <f>$B40*POWER((1+Annual_Inflation_Rate),4)</f>
        <v>0</v>
      </c>
      <c r="W40" s="355">
        <f>U40*V40</f>
        <v>0</v>
      </c>
      <c r="X40" s="65"/>
      <c r="Y40" s="69">
        <f>S40+O40+K40+G40+W40</f>
        <v>0</v>
      </c>
      <c r="Z40" s="57">
        <v>0</v>
      </c>
      <c r="AA40" s="17">
        <f>Y40+Z40</f>
        <v>0</v>
      </c>
      <c r="AC40" s="161"/>
    </row>
    <row r="41" spans="1:29">
      <c r="A41" s="121"/>
      <c r="B41" s="52">
        <v>0</v>
      </c>
      <c r="C41" s="296" t="s">
        <v>46</v>
      </c>
      <c r="D41" s="312"/>
      <c r="E41" s="254"/>
      <c r="F41" s="265">
        <f>B41</f>
        <v>0</v>
      </c>
      <c r="G41" s="333">
        <f>E41*F41</f>
        <v>0</v>
      </c>
      <c r="H41" s="312"/>
      <c r="I41" s="254"/>
      <c r="J41" s="265">
        <f>$B41*(1+Annual_Inflation_Rate)</f>
        <v>0</v>
      </c>
      <c r="K41" s="333">
        <f>I41*J41</f>
        <v>0</v>
      </c>
      <c r="L41" s="312"/>
      <c r="M41" s="254"/>
      <c r="N41" s="265">
        <f>$B41*POWER((1+Annual_Inflation_Rate),2)</f>
        <v>0</v>
      </c>
      <c r="O41" s="333">
        <f>M41*N41</f>
        <v>0</v>
      </c>
      <c r="P41" s="312"/>
      <c r="Q41" s="254"/>
      <c r="R41" s="265">
        <f>$B41*POWER((1+Annual_Inflation_Rate),3)</f>
        <v>0</v>
      </c>
      <c r="S41" s="333">
        <f>Q41*R41</f>
        <v>0</v>
      </c>
      <c r="T41" s="312"/>
      <c r="U41" s="254"/>
      <c r="V41" s="265">
        <f>$B41*POWER((1+Annual_Inflation_Rate),4)</f>
        <v>0</v>
      </c>
      <c r="W41" s="363">
        <f>U41*V41</f>
        <v>0</v>
      </c>
      <c r="X41" s="65"/>
      <c r="Y41" s="69">
        <f>S41+O41+K41+G41+W41</f>
        <v>0</v>
      </c>
      <c r="Z41" s="57">
        <v>0</v>
      </c>
      <c r="AA41" s="17">
        <f>Y41+Z41</f>
        <v>0</v>
      </c>
      <c r="AC41" s="161"/>
    </row>
    <row r="42" spans="1:29" s="7" customFormat="1" ht="12">
      <c r="A42" s="115" t="s">
        <v>62</v>
      </c>
      <c r="B42" s="111"/>
      <c r="C42" s="116"/>
      <c r="D42" s="305"/>
      <c r="E42" s="110"/>
      <c r="F42" s="110"/>
      <c r="G42" s="166">
        <f>SUBTOTAL(9,G39:G41)</f>
        <v>0</v>
      </c>
      <c r="H42" s="305"/>
      <c r="I42" s="110"/>
      <c r="J42" s="110"/>
      <c r="K42" s="166">
        <f>SUBTOTAL(9,K39:K41)</f>
        <v>0</v>
      </c>
      <c r="L42" s="305"/>
      <c r="M42" s="110"/>
      <c r="N42" s="110"/>
      <c r="O42" s="166">
        <f>SUBTOTAL(9,O39:O41)</f>
        <v>0</v>
      </c>
      <c r="P42" s="305"/>
      <c r="Q42" s="110"/>
      <c r="R42" s="110"/>
      <c r="S42" s="166">
        <f>SUBTOTAL(9,S39:S41)</f>
        <v>0</v>
      </c>
      <c r="T42" s="305"/>
      <c r="U42" s="110"/>
      <c r="V42" s="110"/>
      <c r="W42" s="359">
        <f>SUBTOTAL(9,W39:W41)</f>
        <v>0</v>
      </c>
      <c r="X42" s="66"/>
      <c r="Y42" s="75">
        <f>SUBTOTAL(9,Y39:Y41)</f>
        <v>0</v>
      </c>
      <c r="Z42" s="385">
        <f>SUBTOTAL(9,Z39:Z41)</f>
        <v>0</v>
      </c>
      <c r="AA42" s="72">
        <f>SUBTOTAL(9,AA39:AA41)</f>
        <v>0</v>
      </c>
      <c r="AC42" s="162"/>
    </row>
    <row r="43" spans="1:29" s="208" customFormat="1" ht="26.4">
      <c r="A43" s="193" t="s">
        <v>63</v>
      </c>
      <c r="B43" s="203" t="s">
        <v>18</v>
      </c>
      <c r="C43" s="215" t="s">
        <v>19</v>
      </c>
      <c r="D43" s="289" t="s">
        <v>124</v>
      </c>
      <c r="E43" s="168" t="s">
        <v>128</v>
      </c>
      <c r="F43" s="203" t="s">
        <v>18</v>
      </c>
      <c r="G43" s="215" t="s">
        <v>89</v>
      </c>
      <c r="H43" s="289" t="s">
        <v>124</v>
      </c>
      <c r="I43" s="168" t="s">
        <v>128</v>
      </c>
      <c r="J43" s="203" t="s">
        <v>18</v>
      </c>
      <c r="K43" s="215" t="s">
        <v>89</v>
      </c>
      <c r="L43" s="289" t="s">
        <v>124</v>
      </c>
      <c r="M43" s="168" t="s">
        <v>128</v>
      </c>
      <c r="N43" s="203" t="s">
        <v>18</v>
      </c>
      <c r="O43" s="215" t="s">
        <v>89</v>
      </c>
      <c r="P43" s="289" t="s">
        <v>124</v>
      </c>
      <c r="Q43" s="168" t="s">
        <v>128</v>
      </c>
      <c r="R43" s="203" t="s">
        <v>18</v>
      </c>
      <c r="S43" s="215" t="s">
        <v>89</v>
      </c>
      <c r="T43" s="289" t="s">
        <v>124</v>
      </c>
      <c r="U43" s="168" t="s">
        <v>128</v>
      </c>
      <c r="V43" s="203" t="s">
        <v>18</v>
      </c>
      <c r="W43" s="353" t="s">
        <v>89</v>
      </c>
      <c r="X43" s="207"/>
      <c r="Y43" s="184"/>
      <c r="Z43" s="185"/>
      <c r="AA43" s="185"/>
      <c r="AC43" s="186" t="s">
        <v>109</v>
      </c>
    </row>
    <row r="44" spans="1:29" s="7" customFormat="1" ht="12">
      <c r="A44" s="114" t="s">
        <v>98</v>
      </c>
      <c r="B44" s="128"/>
      <c r="C44" s="297"/>
      <c r="D44" s="313"/>
      <c r="E44" s="259"/>
      <c r="F44" s="21"/>
      <c r="G44" s="334"/>
      <c r="H44" s="313"/>
      <c r="I44" s="259"/>
      <c r="J44" s="21"/>
      <c r="K44" s="334"/>
      <c r="L44" s="313"/>
      <c r="M44" s="259"/>
      <c r="N44" s="21"/>
      <c r="O44" s="334"/>
      <c r="P44" s="313"/>
      <c r="Q44" s="259"/>
      <c r="R44" s="21"/>
      <c r="S44" s="334"/>
      <c r="T44" s="313"/>
      <c r="U44" s="259"/>
      <c r="V44" s="21"/>
      <c r="W44" s="364"/>
      <c r="X44" s="66"/>
      <c r="Y44" s="70"/>
      <c r="Z44" s="18"/>
      <c r="AA44" s="18"/>
      <c r="AC44" s="162"/>
    </row>
    <row r="45" spans="1:29">
      <c r="A45" s="120"/>
      <c r="B45" s="52">
        <v>0</v>
      </c>
      <c r="C45" s="296" t="s">
        <v>45</v>
      </c>
      <c r="D45" s="311"/>
      <c r="E45" s="253"/>
      <c r="F45" s="99">
        <f>B45</f>
        <v>0</v>
      </c>
      <c r="G45" s="329">
        <f>E45*F45</f>
        <v>0</v>
      </c>
      <c r="H45" s="311"/>
      <c r="I45" s="253"/>
      <c r="J45" s="99">
        <f t="shared" ref="J45:J46" si="32">$B45*(1+Annual_Inflation_Rate)</f>
        <v>0</v>
      </c>
      <c r="K45" s="329">
        <f>I45*J45</f>
        <v>0</v>
      </c>
      <c r="L45" s="311"/>
      <c r="M45" s="253"/>
      <c r="N45" s="99">
        <f t="shared" ref="N45:N46" si="33">$B45*POWER((1+Annual_Inflation_Rate),2)</f>
        <v>0</v>
      </c>
      <c r="O45" s="329">
        <f>M45*N45</f>
        <v>0</v>
      </c>
      <c r="P45" s="311"/>
      <c r="Q45" s="253"/>
      <c r="R45" s="99">
        <f t="shared" ref="R45:R46" si="34">$B45*POWER((1+Annual_Inflation_Rate),3)</f>
        <v>0</v>
      </c>
      <c r="S45" s="329">
        <f>Q45*R45</f>
        <v>0</v>
      </c>
      <c r="T45" s="311"/>
      <c r="U45" s="253"/>
      <c r="V45" s="99">
        <f t="shared" ref="V45:V46" si="35">$B45*POWER((1+Annual_Inflation_Rate),4)</f>
        <v>0</v>
      </c>
      <c r="W45" s="355">
        <f>U45*V45</f>
        <v>0</v>
      </c>
      <c r="X45" s="65"/>
      <c r="Y45" s="69">
        <f t="shared" ref="Y45:Y46" si="36">S45+O45+K45+G45+W45</f>
        <v>0</v>
      </c>
      <c r="Z45" s="57">
        <v>0</v>
      </c>
      <c r="AA45" s="17">
        <f t="shared" ref="AA45:AA46" si="37">Y45+Z45</f>
        <v>0</v>
      </c>
      <c r="AC45" s="161"/>
    </row>
    <row r="46" spans="1:29">
      <c r="A46" s="120"/>
      <c r="B46" s="52">
        <v>0</v>
      </c>
      <c r="C46" s="296" t="s">
        <v>45</v>
      </c>
      <c r="D46" s="311"/>
      <c r="E46" s="253"/>
      <c r="F46" s="55">
        <f>+B46</f>
        <v>0</v>
      </c>
      <c r="G46" s="329">
        <f>+E46*F46</f>
        <v>0</v>
      </c>
      <c r="H46" s="311"/>
      <c r="I46" s="253"/>
      <c r="J46" s="55">
        <f t="shared" si="32"/>
        <v>0</v>
      </c>
      <c r="K46" s="329">
        <f>+I46*J46</f>
        <v>0</v>
      </c>
      <c r="L46" s="311"/>
      <c r="M46" s="253"/>
      <c r="N46" s="55">
        <f t="shared" si="33"/>
        <v>0</v>
      </c>
      <c r="O46" s="329">
        <f>+M46*N46</f>
        <v>0</v>
      </c>
      <c r="P46" s="311"/>
      <c r="Q46" s="253"/>
      <c r="R46" s="55">
        <f t="shared" si="34"/>
        <v>0</v>
      </c>
      <c r="S46" s="329">
        <f>+Q46*R46</f>
        <v>0</v>
      </c>
      <c r="T46" s="311"/>
      <c r="U46" s="253"/>
      <c r="V46" s="55">
        <f t="shared" si="35"/>
        <v>0</v>
      </c>
      <c r="W46" s="355">
        <f>+U46*V46</f>
        <v>0</v>
      </c>
      <c r="X46" s="65"/>
      <c r="Y46" s="69">
        <f t="shared" si="36"/>
        <v>0</v>
      </c>
      <c r="Z46" s="57">
        <v>0</v>
      </c>
      <c r="AA46" s="17">
        <f t="shared" si="37"/>
        <v>0</v>
      </c>
      <c r="AC46" s="161"/>
    </row>
    <row r="47" spans="1:29" s="7" customFormat="1" ht="12">
      <c r="A47" s="114" t="s">
        <v>69</v>
      </c>
      <c r="B47" s="60"/>
      <c r="C47" s="296"/>
      <c r="D47" s="314"/>
      <c r="E47" s="260"/>
      <c r="F47" s="19"/>
      <c r="G47" s="335"/>
      <c r="H47" s="314"/>
      <c r="I47" s="260"/>
      <c r="J47" s="19"/>
      <c r="K47" s="335"/>
      <c r="L47" s="314"/>
      <c r="M47" s="260"/>
      <c r="N47" s="19"/>
      <c r="O47" s="335"/>
      <c r="P47" s="314"/>
      <c r="Q47" s="260"/>
      <c r="R47" s="19"/>
      <c r="S47" s="335"/>
      <c r="T47" s="314"/>
      <c r="U47" s="260"/>
      <c r="V47" s="19"/>
      <c r="W47" s="365"/>
      <c r="X47" s="66"/>
      <c r="Y47" s="69"/>
      <c r="Z47" s="17"/>
      <c r="AA47" s="17"/>
      <c r="AC47" s="162"/>
    </row>
    <row r="48" spans="1:29">
      <c r="A48" s="120"/>
      <c r="B48" s="52">
        <v>0</v>
      </c>
      <c r="C48" s="296" t="s">
        <v>45</v>
      </c>
      <c r="D48" s="311"/>
      <c r="E48" s="253"/>
      <c r="F48" s="99">
        <f>B48</f>
        <v>0</v>
      </c>
      <c r="G48" s="329">
        <f>E48*F48</f>
        <v>0</v>
      </c>
      <c r="H48" s="311"/>
      <c r="I48" s="253"/>
      <c r="J48" s="99">
        <f t="shared" ref="J48:J52" si="38">$B48*(1+Annual_Inflation_Rate)</f>
        <v>0</v>
      </c>
      <c r="K48" s="329">
        <f>I48*J48</f>
        <v>0</v>
      </c>
      <c r="L48" s="311"/>
      <c r="M48" s="253"/>
      <c r="N48" s="99">
        <f t="shared" ref="N48:N52" si="39">$B48*POWER((1+Annual_Inflation_Rate),2)</f>
        <v>0</v>
      </c>
      <c r="O48" s="329">
        <f>M48*N48</f>
        <v>0</v>
      </c>
      <c r="P48" s="311"/>
      <c r="Q48" s="253"/>
      <c r="R48" s="99">
        <f t="shared" ref="R48:R52" si="40">$B48*POWER((1+Annual_Inflation_Rate),3)</f>
        <v>0</v>
      </c>
      <c r="S48" s="329">
        <f>Q48*R48</f>
        <v>0</v>
      </c>
      <c r="T48" s="311"/>
      <c r="U48" s="253"/>
      <c r="V48" s="99">
        <f t="shared" ref="V48:V52" si="41">$B48*POWER((1+Annual_Inflation_Rate),4)</f>
        <v>0</v>
      </c>
      <c r="W48" s="355">
        <f>U48*V48</f>
        <v>0</v>
      </c>
      <c r="X48" s="65"/>
      <c r="Y48" s="69">
        <f t="shared" ref="Y48:Y52" si="42">S48+O48+K48+G48+W48</f>
        <v>0</v>
      </c>
      <c r="Z48" s="57">
        <v>0</v>
      </c>
      <c r="AA48" s="17">
        <f>Y48+Z48</f>
        <v>0</v>
      </c>
      <c r="AC48" s="161"/>
    </row>
    <row r="49" spans="1:29" ht="12" hidden="1">
      <c r="A49" s="114" t="s">
        <v>99</v>
      </c>
      <c r="B49" s="52">
        <v>0</v>
      </c>
      <c r="C49" s="296" t="s">
        <v>45</v>
      </c>
      <c r="D49" s="311"/>
      <c r="E49" s="253"/>
      <c r="F49" s="55">
        <f t="shared" ref="F49:F52" si="43">B49</f>
        <v>0</v>
      </c>
      <c r="G49" s="329">
        <f t="shared" ref="G49" si="44">E49*F49</f>
        <v>0</v>
      </c>
      <c r="H49" s="311"/>
      <c r="I49" s="253"/>
      <c r="J49" s="55">
        <f t="shared" si="38"/>
        <v>0</v>
      </c>
      <c r="K49" s="329">
        <f t="shared" ref="K49" si="45">I49*J49</f>
        <v>0</v>
      </c>
      <c r="L49" s="311"/>
      <c r="M49" s="253"/>
      <c r="N49" s="55">
        <f t="shared" si="39"/>
        <v>0</v>
      </c>
      <c r="O49" s="329">
        <f t="shared" ref="O49" si="46">M49*N49</f>
        <v>0</v>
      </c>
      <c r="P49" s="311"/>
      <c r="Q49" s="253"/>
      <c r="R49" s="55">
        <f t="shared" si="40"/>
        <v>0</v>
      </c>
      <c r="S49" s="329">
        <f t="shared" ref="S49" si="47">Q49*R49</f>
        <v>0</v>
      </c>
      <c r="T49" s="311"/>
      <c r="U49" s="253"/>
      <c r="V49" s="55">
        <f t="shared" si="41"/>
        <v>0</v>
      </c>
      <c r="W49" s="355">
        <f t="shared" ref="W49" si="48">U49*V49</f>
        <v>0</v>
      </c>
      <c r="X49" s="65"/>
      <c r="Y49" s="69">
        <f t="shared" si="42"/>
        <v>0</v>
      </c>
      <c r="Z49" s="57">
        <v>0</v>
      </c>
      <c r="AA49" s="17">
        <f t="shared" ref="AA49:AA52" si="49">Y49+Z49</f>
        <v>0</v>
      </c>
      <c r="AC49" s="161"/>
    </row>
    <row r="50" spans="1:29" ht="12">
      <c r="A50" s="114" t="s">
        <v>16</v>
      </c>
      <c r="B50" s="52">
        <v>0</v>
      </c>
      <c r="C50" s="223" t="s">
        <v>148</v>
      </c>
      <c r="D50" s="292">
        <v>1</v>
      </c>
      <c r="E50" s="253"/>
      <c r="F50" s="55">
        <f t="shared" si="43"/>
        <v>0</v>
      </c>
      <c r="G50" s="329">
        <f>D50*E50*F50</f>
        <v>0</v>
      </c>
      <c r="H50" s="292">
        <v>1</v>
      </c>
      <c r="I50" s="253"/>
      <c r="J50" s="55">
        <f t="shared" si="38"/>
        <v>0</v>
      </c>
      <c r="K50" s="329">
        <f t="shared" ref="K50:K52" si="50">H50*I50*J50</f>
        <v>0</v>
      </c>
      <c r="L50" s="292">
        <v>1</v>
      </c>
      <c r="M50" s="253"/>
      <c r="N50" s="55">
        <f t="shared" si="39"/>
        <v>0</v>
      </c>
      <c r="O50" s="329">
        <f t="shared" ref="O50:O52" si="51">L50*M50*N50</f>
        <v>0</v>
      </c>
      <c r="P50" s="292">
        <v>1</v>
      </c>
      <c r="Q50" s="253"/>
      <c r="R50" s="55">
        <f t="shared" si="40"/>
        <v>0</v>
      </c>
      <c r="S50" s="329">
        <f t="shared" ref="S50:S52" si="52">P50*Q50*R50</f>
        <v>0</v>
      </c>
      <c r="T50" s="292">
        <v>1</v>
      </c>
      <c r="U50" s="253"/>
      <c r="V50" s="55">
        <f t="shared" si="41"/>
        <v>0</v>
      </c>
      <c r="W50" s="355">
        <f t="shared" ref="W50:W52" si="53">T50*U50*V50</f>
        <v>0</v>
      </c>
      <c r="X50" s="65"/>
      <c r="Y50" s="69">
        <f t="shared" si="42"/>
        <v>0</v>
      </c>
      <c r="Z50" s="57">
        <v>0</v>
      </c>
      <c r="AA50" s="17">
        <f t="shared" si="49"/>
        <v>0</v>
      </c>
      <c r="AC50" s="161"/>
    </row>
    <row r="51" spans="1:29" ht="12">
      <c r="A51" s="114" t="s">
        <v>27</v>
      </c>
      <c r="B51" s="52">
        <v>0</v>
      </c>
      <c r="C51" s="223" t="s">
        <v>148</v>
      </c>
      <c r="D51" s="292">
        <v>1</v>
      </c>
      <c r="E51" s="253"/>
      <c r="F51" s="55">
        <f t="shared" si="43"/>
        <v>0</v>
      </c>
      <c r="G51" s="329">
        <f>D51*E51*F51</f>
        <v>0</v>
      </c>
      <c r="H51" s="292">
        <v>1</v>
      </c>
      <c r="I51" s="253"/>
      <c r="J51" s="55">
        <f t="shared" si="38"/>
        <v>0</v>
      </c>
      <c r="K51" s="329">
        <f t="shared" si="50"/>
        <v>0</v>
      </c>
      <c r="L51" s="292">
        <v>1</v>
      </c>
      <c r="M51" s="253"/>
      <c r="N51" s="55">
        <f t="shared" si="39"/>
        <v>0</v>
      </c>
      <c r="O51" s="329">
        <f t="shared" si="51"/>
        <v>0</v>
      </c>
      <c r="P51" s="292">
        <v>1</v>
      </c>
      <c r="Q51" s="253"/>
      <c r="R51" s="55">
        <f t="shared" si="40"/>
        <v>0</v>
      </c>
      <c r="S51" s="329">
        <f t="shared" si="52"/>
        <v>0</v>
      </c>
      <c r="T51" s="292">
        <v>1</v>
      </c>
      <c r="U51" s="253"/>
      <c r="V51" s="55">
        <f t="shared" si="41"/>
        <v>0</v>
      </c>
      <c r="W51" s="355">
        <f t="shared" si="53"/>
        <v>0</v>
      </c>
      <c r="X51" s="65"/>
      <c r="Y51" s="69">
        <f t="shared" si="42"/>
        <v>0</v>
      </c>
      <c r="Z51" s="57">
        <v>0</v>
      </c>
      <c r="AA51" s="17">
        <f t="shared" si="49"/>
        <v>0</v>
      </c>
      <c r="AC51" s="161"/>
    </row>
    <row r="52" spans="1:29" ht="12">
      <c r="A52" s="114" t="s">
        <v>42</v>
      </c>
      <c r="B52" s="52">
        <v>0</v>
      </c>
      <c r="C52" s="223" t="s">
        <v>148</v>
      </c>
      <c r="D52" s="292">
        <v>1</v>
      </c>
      <c r="E52" s="253"/>
      <c r="F52" s="55">
        <f t="shared" si="43"/>
        <v>0</v>
      </c>
      <c r="G52" s="329">
        <f>D52*E52*F52</f>
        <v>0</v>
      </c>
      <c r="H52" s="292">
        <v>1</v>
      </c>
      <c r="I52" s="253"/>
      <c r="J52" s="55">
        <f t="shared" si="38"/>
        <v>0</v>
      </c>
      <c r="K52" s="329">
        <f t="shared" si="50"/>
        <v>0</v>
      </c>
      <c r="L52" s="292">
        <v>1</v>
      </c>
      <c r="M52" s="253"/>
      <c r="N52" s="55">
        <f t="shared" si="39"/>
        <v>0</v>
      </c>
      <c r="O52" s="329">
        <f t="shared" si="51"/>
        <v>0</v>
      </c>
      <c r="P52" s="292">
        <v>1</v>
      </c>
      <c r="Q52" s="253"/>
      <c r="R52" s="55">
        <f t="shared" si="40"/>
        <v>0</v>
      </c>
      <c r="S52" s="329">
        <f t="shared" si="52"/>
        <v>0</v>
      </c>
      <c r="T52" s="292">
        <v>1</v>
      </c>
      <c r="U52" s="253"/>
      <c r="V52" s="55">
        <f t="shared" si="41"/>
        <v>0</v>
      </c>
      <c r="W52" s="355">
        <f t="shared" si="53"/>
        <v>0</v>
      </c>
      <c r="X52" s="65"/>
      <c r="Y52" s="69">
        <f t="shared" si="42"/>
        <v>0</v>
      </c>
      <c r="Z52" s="57">
        <v>0</v>
      </c>
      <c r="AA52" s="17">
        <f t="shared" si="49"/>
        <v>0</v>
      </c>
      <c r="AC52" s="161"/>
    </row>
    <row r="53" spans="1:29" s="7" customFormat="1" ht="12">
      <c r="A53" s="266" t="s">
        <v>38</v>
      </c>
      <c r="B53" s="246"/>
      <c r="C53" s="153"/>
      <c r="D53" s="302"/>
      <c r="E53" s="267"/>
      <c r="F53" s="267"/>
      <c r="G53" s="330">
        <f>SUBTOTAL(9,G45:G52)</f>
        <v>0</v>
      </c>
      <c r="H53" s="302"/>
      <c r="I53" s="267"/>
      <c r="J53" s="267"/>
      <c r="K53" s="330">
        <f>SUBTOTAL(9,K45:K52)</f>
        <v>0</v>
      </c>
      <c r="L53" s="302"/>
      <c r="M53" s="267"/>
      <c r="N53" s="267"/>
      <c r="O53" s="330">
        <f>SUBTOTAL(9,O45:O52)</f>
        <v>0</v>
      </c>
      <c r="P53" s="302"/>
      <c r="Q53" s="267"/>
      <c r="R53" s="267"/>
      <c r="S53" s="330">
        <f>SUBTOTAL(9,S45:S52)</f>
        <v>0</v>
      </c>
      <c r="T53" s="302"/>
      <c r="U53" s="267"/>
      <c r="V53" s="267"/>
      <c r="W53" s="356">
        <f>SUBTOTAL(9,W45:W52)</f>
        <v>0</v>
      </c>
      <c r="X53" s="65"/>
      <c r="Y53" s="75">
        <f>SUBTOTAL(9,Y44:Y52)</f>
        <v>0</v>
      </c>
      <c r="Z53" s="385">
        <f>SUBTOTAL(9,Z44:Z52)</f>
        <v>0</v>
      </c>
      <c r="AA53" s="72">
        <f>SUBTOTAL(9,AA44:AA52)</f>
        <v>0</v>
      </c>
      <c r="AC53" s="162"/>
    </row>
    <row r="54" spans="1:29" s="208" customFormat="1" ht="26.4">
      <c r="A54" s="193" t="s">
        <v>15</v>
      </c>
      <c r="B54" s="203" t="s">
        <v>18</v>
      </c>
      <c r="C54" s="215" t="s">
        <v>19</v>
      </c>
      <c r="D54" s="289" t="s">
        <v>124</v>
      </c>
      <c r="E54" s="168" t="s">
        <v>146</v>
      </c>
      <c r="F54" s="203" t="s">
        <v>18</v>
      </c>
      <c r="G54" s="215" t="s">
        <v>89</v>
      </c>
      <c r="H54" s="289" t="s">
        <v>124</v>
      </c>
      <c r="I54" s="168" t="s">
        <v>146</v>
      </c>
      <c r="J54" s="203" t="s">
        <v>18</v>
      </c>
      <c r="K54" s="215" t="s">
        <v>89</v>
      </c>
      <c r="L54" s="289" t="s">
        <v>124</v>
      </c>
      <c r="M54" s="168" t="s">
        <v>146</v>
      </c>
      <c r="N54" s="203" t="s">
        <v>18</v>
      </c>
      <c r="O54" s="215" t="s">
        <v>89</v>
      </c>
      <c r="P54" s="289" t="s">
        <v>124</v>
      </c>
      <c r="Q54" s="168" t="s">
        <v>146</v>
      </c>
      <c r="R54" s="203" t="s">
        <v>18</v>
      </c>
      <c r="S54" s="215" t="s">
        <v>89</v>
      </c>
      <c r="T54" s="289" t="s">
        <v>124</v>
      </c>
      <c r="U54" s="168" t="s">
        <v>146</v>
      </c>
      <c r="V54" s="203" t="s">
        <v>18</v>
      </c>
      <c r="W54" s="353" t="s">
        <v>89</v>
      </c>
      <c r="X54" s="207"/>
      <c r="Y54" s="184"/>
      <c r="Z54" s="185"/>
      <c r="AA54" s="185"/>
      <c r="AC54" s="186" t="s">
        <v>109</v>
      </c>
    </row>
    <row r="55" spans="1:29" ht="12">
      <c r="A55" s="114" t="s">
        <v>47</v>
      </c>
      <c r="B55" s="20"/>
      <c r="C55" s="16"/>
      <c r="D55" s="315"/>
      <c r="E55" s="257"/>
      <c r="F55" s="257"/>
      <c r="G55" s="26"/>
      <c r="H55" s="315"/>
      <c r="I55" s="257"/>
      <c r="J55" s="257"/>
      <c r="K55" s="26"/>
      <c r="L55" s="315"/>
      <c r="M55" s="257"/>
      <c r="N55" s="257"/>
      <c r="O55" s="26"/>
      <c r="P55" s="315"/>
      <c r="Q55" s="257"/>
      <c r="R55" s="257"/>
      <c r="S55" s="26"/>
      <c r="T55" s="315"/>
      <c r="U55" s="257"/>
      <c r="V55" s="257"/>
      <c r="W55" s="358"/>
      <c r="X55" s="65"/>
      <c r="Y55" s="69"/>
      <c r="Z55" s="17"/>
      <c r="AA55" s="17"/>
      <c r="AC55" s="161"/>
    </row>
    <row r="56" spans="1:29">
      <c r="A56" s="118" t="s">
        <v>5</v>
      </c>
      <c r="B56" s="52">
        <v>0</v>
      </c>
      <c r="C56" s="223" t="s">
        <v>148</v>
      </c>
      <c r="D56" s="292">
        <v>1</v>
      </c>
      <c r="E56" s="253"/>
      <c r="F56" s="271">
        <f t="shared" ref="F56:F76" si="54">B56</f>
        <v>0</v>
      </c>
      <c r="G56" s="26">
        <f>D56*E56*F56</f>
        <v>0</v>
      </c>
      <c r="H56" s="292">
        <v>1</v>
      </c>
      <c r="I56" s="253"/>
      <c r="J56" s="271">
        <f>$B56*(1+Annual_Inflation_Rate)</f>
        <v>0</v>
      </c>
      <c r="K56" s="26">
        <f>H56*I56*J56</f>
        <v>0</v>
      </c>
      <c r="L56" s="292">
        <v>1</v>
      </c>
      <c r="M56" s="253"/>
      <c r="N56" s="271">
        <f>$B56*POWER((1+Annual_Inflation_Rate),2)</f>
        <v>0</v>
      </c>
      <c r="O56" s="26">
        <f>L56*M56*N56</f>
        <v>0</v>
      </c>
      <c r="P56" s="292">
        <v>1</v>
      </c>
      <c r="Q56" s="253"/>
      <c r="R56" s="271">
        <f>$B56*POWER((1+Annual_Inflation_Rate),3)</f>
        <v>0</v>
      </c>
      <c r="S56" s="26">
        <f>P56*Q56*R56</f>
        <v>0</v>
      </c>
      <c r="T56" s="292">
        <v>1</v>
      </c>
      <c r="U56" s="253"/>
      <c r="V56" s="271">
        <f>$B56*POWER((1+Annual_Inflation_Rate),4)</f>
        <v>0</v>
      </c>
      <c r="W56" s="358">
        <f>T56*U56*V56</f>
        <v>0</v>
      </c>
      <c r="X56" s="65"/>
      <c r="Y56" s="69">
        <f>S56+O56+K56+G56+W56</f>
        <v>0</v>
      </c>
      <c r="Z56" s="57">
        <v>0</v>
      </c>
      <c r="AA56" s="17">
        <f>Y56+Z56</f>
        <v>0</v>
      </c>
      <c r="AC56" s="161"/>
    </row>
    <row r="57" spans="1:29">
      <c r="A57" s="118" t="s">
        <v>4</v>
      </c>
      <c r="B57" s="52">
        <v>0</v>
      </c>
      <c r="C57" s="223" t="s">
        <v>148</v>
      </c>
      <c r="D57" s="292">
        <v>1</v>
      </c>
      <c r="E57" s="253"/>
      <c r="F57" s="271">
        <f t="shared" si="54"/>
        <v>0</v>
      </c>
      <c r="G57" s="26">
        <f>D57*E57*F57</f>
        <v>0</v>
      </c>
      <c r="H57" s="292">
        <v>1</v>
      </c>
      <c r="I57" s="253"/>
      <c r="J57" s="271">
        <f>$B57*(1+Annual_Inflation_Rate)</f>
        <v>0</v>
      </c>
      <c r="K57" s="26">
        <f>H57*I57*J57</f>
        <v>0</v>
      </c>
      <c r="L57" s="292">
        <v>1</v>
      </c>
      <c r="M57" s="253"/>
      <c r="N57" s="271">
        <f>$B57*POWER((1+Annual_Inflation_Rate),2)</f>
        <v>0</v>
      </c>
      <c r="O57" s="26">
        <f>L57*M57*N57</f>
        <v>0</v>
      </c>
      <c r="P57" s="292">
        <v>1</v>
      </c>
      <c r="Q57" s="253"/>
      <c r="R57" s="271">
        <f>$B57*POWER((1+Annual_Inflation_Rate),3)</f>
        <v>0</v>
      </c>
      <c r="S57" s="26">
        <f>P57*Q57*R57</f>
        <v>0</v>
      </c>
      <c r="T57" s="292">
        <v>1</v>
      </c>
      <c r="U57" s="253"/>
      <c r="V57" s="271">
        <f>$B57*POWER((1+Annual_Inflation_Rate),4)</f>
        <v>0</v>
      </c>
      <c r="W57" s="358">
        <f>T57*U57*V57</f>
        <v>0</v>
      </c>
      <c r="X57" s="65"/>
      <c r="Y57" s="69">
        <f>S57+O57+K57+G57+W57</f>
        <v>0</v>
      </c>
      <c r="Z57" s="57">
        <v>0</v>
      </c>
      <c r="AA57" s="17">
        <f>Y57+Z57</f>
        <v>0</v>
      </c>
      <c r="AC57" s="161"/>
    </row>
    <row r="58" spans="1:29" ht="12">
      <c r="A58" s="114" t="s">
        <v>48</v>
      </c>
      <c r="B58" s="40"/>
      <c r="C58" s="296"/>
      <c r="D58" s="316"/>
      <c r="E58" s="258"/>
      <c r="F58" s="258"/>
      <c r="G58" s="26"/>
      <c r="H58" s="316"/>
      <c r="I58" s="258"/>
      <c r="J58" s="258"/>
      <c r="K58" s="26"/>
      <c r="L58" s="316"/>
      <c r="M58" s="258"/>
      <c r="N58" s="258"/>
      <c r="O58" s="26"/>
      <c r="P58" s="316"/>
      <c r="Q58" s="258"/>
      <c r="R58" s="258"/>
      <c r="S58" s="26"/>
      <c r="T58" s="316"/>
      <c r="U58" s="258"/>
      <c r="V58" s="258"/>
      <c r="W58" s="358"/>
      <c r="X58" s="65"/>
      <c r="Y58" s="69"/>
      <c r="Z58" s="17"/>
      <c r="AA58" s="17"/>
      <c r="AC58" s="161"/>
    </row>
    <row r="59" spans="1:29">
      <c r="A59" s="118" t="s">
        <v>105</v>
      </c>
      <c r="B59" s="52">
        <v>0</v>
      </c>
      <c r="C59" s="223" t="s">
        <v>148</v>
      </c>
      <c r="D59" s="292">
        <v>1</v>
      </c>
      <c r="E59" s="253"/>
      <c r="F59" s="271">
        <f t="shared" si="54"/>
        <v>0</v>
      </c>
      <c r="G59" s="26">
        <f t="shared" ref="G59:G66" si="55">D59*E59*F59</f>
        <v>0</v>
      </c>
      <c r="H59" s="292">
        <v>1</v>
      </c>
      <c r="I59" s="253"/>
      <c r="J59" s="271">
        <f t="shared" ref="J59:J66" si="56">$B59*(1+Annual_Inflation_Rate)</f>
        <v>0</v>
      </c>
      <c r="K59" s="26">
        <f t="shared" ref="K59:K66" si="57">H59*I59*J59</f>
        <v>0</v>
      </c>
      <c r="L59" s="292">
        <v>1</v>
      </c>
      <c r="M59" s="253"/>
      <c r="N59" s="271">
        <f t="shared" ref="N59:N66" si="58">$B59*POWER((1+Annual_Inflation_Rate),2)</f>
        <v>0</v>
      </c>
      <c r="O59" s="26">
        <f t="shared" ref="O59:O66" si="59">L59*M59*N59</f>
        <v>0</v>
      </c>
      <c r="P59" s="292">
        <v>1</v>
      </c>
      <c r="Q59" s="253"/>
      <c r="R59" s="271">
        <f t="shared" ref="R59:R66" si="60">$B59*POWER((1+Annual_Inflation_Rate),3)</f>
        <v>0</v>
      </c>
      <c r="S59" s="26">
        <f t="shared" ref="S59:S66" si="61">P59*Q59*R59</f>
        <v>0</v>
      </c>
      <c r="T59" s="292">
        <v>1</v>
      </c>
      <c r="U59" s="253"/>
      <c r="V59" s="271">
        <f t="shared" ref="V59:V66" si="62">$B59*POWER((1+Annual_Inflation_Rate),4)</f>
        <v>0</v>
      </c>
      <c r="W59" s="358">
        <f t="shared" ref="W59:W66" si="63">T59*U59*V59</f>
        <v>0</v>
      </c>
      <c r="X59" s="65"/>
      <c r="Y59" s="69">
        <f t="shared" ref="Y59:Y66" si="64">S59+O59+K59+G59+W59</f>
        <v>0</v>
      </c>
      <c r="Z59" s="57">
        <v>0</v>
      </c>
      <c r="AA59" s="17">
        <f t="shared" ref="AA59:AA66" si="65">Y59+Z59</f>
        <v>0</v>
      </c>
      <c r="AC59" s="161"/>
    </row>
    <row r="60" spans="1:29">
      <c r="A60" s="118" t="s">
        <v>26</v>
      </c>
      <c r="B60" s="52">
        <v>0</v>
      </c>
      <c r="C60" s="223" t="s">
        <v>148</v>
      </c>
      <c r="D60" s="292">
        <v>1</v>
      </c>
      <c r="E60" s="253"/>
      <c r="F60" s="271">
        <f t="shared" si="54"/>
        <v>0</v>
      </c>
      <c r="G60" s="26">
        <f t="shared" si="55"/>
        <v>0</v>
      </c>
      <c r="H60" s="292">
        <v>1</v>
      </c>
      <c r="I60" s="253"/>
      <c r="J60" s="271">
        <f t="shared" si="56"/>
        <v>0</v>
      </c>
      <c r="K60" s="26">
        <f t="shared" si="57"/>
        <v>0</v>
      </c>
      <c r="L60" s="292">
        <v>1</v>
      </c>
      <c r="M60" s="253"/>
      <c r="N60" s="271">
        <f t="shared" si="58"/>
        <v>0</v>
      </c>
      <c r="O60" s="26">
        <f t="shared" si="59"/>
        <v>0</v>
      </c>
      <c r="P60" s="292">
        <v>1</v>
      </c>
      <c r="Q60" s="253"/>
      <c r="R60" s="271">
        <f t="shared" si="60"/>
        <v>0</v>
      </c>
      <c r="S60" s="26">
        <f t="shared" si="61"/>
        <v>0</v>
      </c>
      <c r="T60" s="292">
        <v>1</v>
      </c>
      <c r="U60" s="253"/>
      <c r="V60" s="271">
        <f t="shared" si="62"/>
        <v>0</v>
      </c>
      <c r="W60" s="358">
        <f t="shared" si="63"/>
        <v>0</v>
      </c>
      <c r="X60" s="65"/>
      <c r="Y60" s="69">
        <f t="shared" si="64"/>
        <v>0</v>
      </c>
      <c r="Z60" s="57">
        <v>0</v>
      </c>
      <c r="AA60" s="17">
        <f t="shared" si="65"/>
        <v>0</v>
      </c>
      <c r="AC60" s="161"/>
    </row>
    <row r="61" spans="1:29">
      <c r="A61" s="118" t="s">
        <v>25</v>
      </c>
      <c r="B61" s="52">
        <v>0</v>
      </c>
      <c r="C61" s="223" t="s">
        <v>148</v>
      </c>
      <c r="D61" s="292">
        <v>1</v>
      </c>
      <c r="E61" s="253"/>
      <c r="F61" s="271">
        <f t="shared" si="54"/>
        <v>0</v>
      </c>
      <c r="G61" s="26">
        <f t="shared" si="55"/>
        <v>0</v>
      </c>
      <c r="H61" s="292">
        <v>1</v>
      </c>
      <c r="I61" s="253"/>
      <c r="J61" s="271">
        <f t="shared" si="56"/>
        <v>0</v>
      </c>
      <c r="K61" s="26">
        <f t="shared" si="57"/>
        <v>0</v>
      </c>
      <c r="L61" s="292">
        <v>1</v>
      </c>
      <c r="M61" s="253"/>
      <c r="N61" s="271">
        <f t="shared" si="58"/>
        <v>0</v>
      </c>
      <c r="O61" s="26">
        <f t="shared" si="59"/>
        <v>0</v>
      </c>
      <c r="P61" s="292">
        <v>1</v>
      </c>
      <c r="Q61" s="253"/>
      <c r="R61" s="271">
        <f t="shared" si="60"/>
        <v>0</v>
      </c>
      <c r="S61" s="26">
        <f t="shared" si="61"/>
        <v>0</v>
      </c>
      <c r="T61" s="292">
        <v>1</v>
      </c>
      <c r="U61" s="253"/>
      <c r="V61" s="271">
        <f t="shared" si="62"/>
        <v>0</v>
      </c>
      <c r="W61" s="358">
        <f t="shared" si="63"/>
        <v>0</v>
      </c>
      <c r="X61" s="65"/>
      <c r="Y61" s="69">
        <f t="shared" si="64"/>
        <v>0</v>
      </c>
      <c r="Z61" s="57">
        <v>0</v>
      </c>
      <c r="AA61" s="17">
        <f t="shared" si="65"/>
        <v>0</v>
      </c>
      <c r="AC61" s="161"/>
    </row>
    <row r="62" spans="1:29">
      <c r="A62" s="118" t="s">
        <v>41</v>
      </c>
      <c r="B62" s="52">
        <v>0</v>
      </c>
      <c r="C62" s="223" t="s">
        <v>148</v>
      </c>
      <c r="D62" s="292">
        <v>1</v>
      </c>
      <c r="E62" s="253"/>
      <c r="F62" s="271">
        <f t="shared" si="54"/>
        <v>0</v>
      </c>
      <c r="G62" s="26">
        <f t="shared" si="55"/>
        <v>0</v>
      </c>
      <c r="H62" s="292">
        <v>1</v>
      </c>
      <c r="I62" s="253"/>
      <c r="J62" s="271">
        <f t="shared" si="56"/>
        <v>0</v>
      </c>
      <c r="K62" s="26">
        <f t="shared" si="57"/>
        <v>0</v>
      </c>
      <c r="L62" s="292">
        <v>1</v>
      </c>
      <c r="M62" s="253"/>
      <c r="N62" s="271">
        <f t="shared" si="58"/>
        <v>0</v>
      </c>
      <c r="O62" s="26">
        <f t="shared" si="59"/>
        <v>0</v>
      </c>
      <c r="P62" s="292">
        <v>1</v>
      </c>
      <c r="Q62" s="253"/>
      <c r="R62" s="271">
        <f t="shared" si="60"/>
        <v>0</v>
      </c>
      <c r="S62" s="26">
        <f t="shared" si="61"/>
        <v>0</v>
      </c>
      <c r="T62" s="292">
        <v>1</v>
      </c>
      <c r="U62" s="253"/>
      <c r="V62" s="271">
        <f t="shared" si="62"/>
        <v>0</v>
      </c>
      <c r="W62" s="358">
        <f t="shared" si="63"/>
        <v>0</v>
      </c>
      <c r="X62" s="65"/>
      <c r="Y62" s="69">
        <f t="shared" si="64"/>
        <v>0</v>
      </c>
      <c r="Z62" s="57">
        <v>0</v>
      </c>
      <c r="AA62" s="17">
        <f t="shared" si="65"/>
        <v>0</v>
      </c>
      <c r="AC62" s="161"/>
    </row>
    <row r="63" spans="1:29">
      <c r="A63" s="118" t="s">
        <v>106</v>
      </c>
      <c r="B63" s="52">
        <v>0</v>
      </c>
      <c r="C63" s="223" t="s">
        <v>148</v>
      </c>
      <c r="D63" s="292">
        <v>1</v>
      </c>
      <c r="E63" s="253"/>
      <c r="F63" s="271">
        <f t="shared" si="54"/>
        <v>0</v>
      </c>
      <c r="G63" s="26">
        <f t="shared" si="55"/>
        <v>0</v>
      </c>
      <c r="H63" s="292">
        <v>1</v>
      </c>
      <c r="I63" s="253"/>
      <c r="J63" s="271">
        <f t="shared" si="56"/>
        <v>0</v>
      </c>
      <c r="K63" s="26">
        <f t="shared" si="57"/>
        <v>0</v>
      </c>
      <c r="L63" s="292">
        <v>1</v>
      </c>
      <c r="M63" s="253"/>
      <c r="N63" s="271">
        <f t="shared" si="58"/>
        <v>0</v>
      </c>
      <c r="O63" s="26">
        <f t="shared" si="59"/>
        <v>0</v>
      </c>
      <c r="P63" s="292">
        <v>1</v>
      </c>
      <c r="Q63" s="253"/>
      <c r="R63" s="271">
        <f t="shared" si="60"/>
        <v>0</v>
      </c>
      <c r="S63" s="26">
        <f t="shared" si="61"/>
        <v>0</v>
      </c>
      <c r="T63" s="292">
        <v>1</v>
      </c>
      <c r="U63" s="253"/>
      <c r="V63" s="271">
        <f t="shared" si="62"/>
        <v>0</v>
      </c>
      <c r="W63" s="358">
        <f t="shared" si="63"/>
        <v>0</v>
      </c>
      <c r="X63" s="65"/>
      <c r="Y63" s="69">
        <f t="shared" si="64"/>
        <v>0</v>
      </c>
      <c r="Z63" s="57">
        <v>0</v>
      </c>
      <c r="AA63" s="17">
        <f t="shared" si="65"/>
        <v>0</v>
      </c>
      <c r="AC63" s="161"/>
    </row>
    <row r="64" spans="1:29">
      <c r="A64" s="118" t="s">
        <v>101</v>
      </c>
      <c r="B64" s="52">
        <v>0</v>
      </c>
      <c r="C64" s="223" t="s">
        <v>148</v>
      </c>
      <c r="D64" s="292">
        <v>1</v>
      </c>
      <c r="E64" s="253"/>
      <c r="F64" s="271">
        <f t="shared" si="54"/>
        <v>0</v>
      </c>
      <c r="G64" s="26">
        <f t="shared" si="55"/>
        <v>0</v>
      </c>
      <c r="H64" s="292">
        <v>1</v>
      </c>
      <c r="I64" s="253"/>
      <c r="J64" s="271">
        <f t="shared" si="56"/>
        <v>0</v>
      </c>
      <c r="K64" s="26">
        <f t="shared" si="57"/>
        <v>0</v>
      </c>
      <c r="L64" s="292">
        <v>1</v>
      </c>
      <c r="M64" s="253"/>
      <c r="N64" s="271">
        <f t="shared" si="58"/>
        <v>0</v>
      </c>
      <c r="O64" s="26">
        <f t="shared" si="59"/>
        <v>0</v>
      </c>
      <c r="P64" s="292">
        <v>1</v>
      </c>
      <c r="Q64" s="253"/>
      <c r="R64" s="271">
        <f t="shared" si="60"/>
        <v>0</v>
      </c>
      <c r="S64" s="26">
        <f t="shared" si="61"/>
        <v>0</v>
      </c>
      <c r="T64" s="292">
        <v>1</v>
      </c>
      <c r="U64" s="253"/>
      <c r="V64" s="271">
        <f t="shared" si="62"/>
        <v>0</v>
      </c>
      <c r="W64" s="358">
        <f t="shared" si="63"/>
        <v>0</v>
      </c>
      <c r="X64" s="65"/>
      <c r="Y64" s="69">
        <f t="shared" si="64"/>
        <v>0</v>
      </c>
      <c r="Z64" s="57">
        <v>0</v>
      </c>
      <c r="AA64" s="17">
        <f t="shared" si="65"/>
        <v>0</v>
      </c>
      <c r="AC64" s="161"/>
    </row>
    <row r="65" spans="1:29">
      <c r="A65" s="118" t="s">
        <v>40</v>
      </c>
      <c r="B65" s="52">
        <v>0</v>
      </c>
      <c r="C65" s="223" t="s">
        <v>148</v>
      </c>
      <c r="D65" s="292">
        <v>1</v>
      </c>
      <c r="E65" s="253"/>
      <c r="F65" s="271">
        <f t="shared" si="54"/>
        <v>0</v>
      </c>
      <c r="G65" s="26">
        <f t="shared" si="55"/>
        <v>0</v>
      </c>
      <c r="H65" s="292">
        <v>1</v>
      </c>
      <c r="I65" s="253"/>
      <c r="J65" s="271">
        <f t="shared" si="56"/>
        <v>0</v>
      </c>
      <c r="K65" s="26">
        <f t="shared" si="57"/>
        <v>0</v>
      </c>
      <c r="L65" s="292">
        <v>1</v>
      </c>
      <c r="M65" s="253"/>
      <c r="N65" s="271">
        <f t="shared" si="58"/>
        <v>0</v>
      </c>
      <c r="O65" s="26">
        <f t="shared" si="59"/>
        <v>0</v>
      </c>
      <c r="P65" s="292">
        <v>1</v>
      </c>
      <c r="Q65" s="253"/>
      <c r="R65" s="271">
        <f t="shared" si="60"/>
        <v>0</v>
      </c>
      <c r="S65" s="26">
        <f t="shared" si="61"/>
        <v>0</v>
      </c>
      <c r="T65" s="292">
        <v>1</v>
      </c>
      <c r="U65" s="253"/>
      <c r="V65" s="271">
        <f t="shared" si="62"/>
        <v>0</v>
      </c>
      <c r="W65" s="358">
        <f t="shared" si="63"/>
        <v>0</v>
      </c>
      <c r="X65" s="65"/>
      <c r="Y65" s="69">
        <f t="shared" si="64"/>
        <v>0</v>
      </c>
      <c r="Z65" s="57">
        <v>0</v>
      </c>
      <c r="AA65" s="17">
        <f t="shared" si="65"/>
        <v>0</v>
      </c>
      <c r="AC65" s="161"/>
    </row>
    <row r="66" spans="1:29">
      <c r="A66" s="118" t="s">
        <v>7</v>
      </c>
      <c r="B66" s="52">
        <v>0</v>
      </c>
      <c r="C66" s="223" t="s">
        <v>148</v>
      </c>
      <c r="D66" s="292">
        <v>1</v>
      </c>
      <c r="E66" s="253"/>
      <c r="F66" s="271">
        <f t="shared" si="54"/>
        <v>0</v>
      </c>
      <c r="G66" s="26">
        <f t="shared" si="55"/>
        <v>0</v>
      </c>
      <c r="H66" s="292">
        <v>1</v>
      </c>
      <c r="I66" s="253"/>
      <c r="J66" s="271">
        <f t="shared" si="56"/>
        <v>0</v>
      </c>
      <c r="K66" s="26">
        <f t="shared" si="57"/>
        <v>0</v>
      </c>
      <c r="L66" s="292">
        <v>1</v>
      </c>
      <c r="M66" s="253"/>
      <c r="N66" s="271">
        <f t="shared" si="58"/>
        <v>0</v>
      </c>
      <c r="O66" s="26">
        <f t="shared" si="59"/>
        <v>0</v>
      </c>
      <c r="P66" s="292">
        <v>1</v>
      </c>
      <c r="Q66" s="253"/>
      <c r="R66" s="271">
        <f t="shared" si="60"/>
        <v>0</v>
      </c>
      <c r="S66" s="26">
        <f t="shared" si="61"/>
        <v>0</v>
      </c>
      <c r="T66" s="292">
        <v>1</v>
      </c>
      <c r="U66" s="253"/>
      <c r="V66" s="271">
        <f t="shared" si="62"/>
        <v>0</v>
      </c>
      <c r="W66" s="358">
        <f t="shared" si="63"/>
        <v>0</v>
      </c>
      <c r="X66" s="65"/>
      <c r="Y66" s="69">
        <f t="shared" si="64"/>
        <v>0</v>
      </c>
      <c r="Z66" s="57">
        <v>0</v>
      </c>
      <c r="AA66" s="17">
        <f t="shared" si="65"/>
        <v>0</v>
      </c>
      <c r="AC66" s="161"/>
    </row>
    <row r="67" spans="1:29" ht="12">
      <c r="A67" s="114" t="s">
        <v>75</v>
      </c>
      <c r="B67" s="40"/>
      <c r="C67" s="16"/>
      <c r="D67" s="316"/>
      <c r="E67" s="258"/>
      <c r="F67" s="258"/>
      <c r="H67" s="316"/>
      <c r="I67" s="258"/>
      <c r="J67" s="258"/>
      <c r="L67" s="316"/>
      <c r="M67" s="258"/>
      <c r="N67" s="258"/>
      <c r="P67" s="316"/>
      <c r="Q67" s="258"/>
      <c r="R67" s="258"/>
      <c r="T67" s="316"/>
      <c r="U67" s="258"/>
      <c r="V67" s="258"/>
      <c r="W67" s="366"/>
      <c r="Y67" s="69"/>
      <c r="Z67" s="17"/>
      <c r="AA67" s="17"/>
      <c r="AC67" s="161"/>
    </row>
    <row r="68" spans="1:29">
      <c r="A68" s="118" t="s">
        <v>67</v>
      </c>
      <c r="B68" s="52">
        <v>0</v>
      </c>
      <c r="C68" s="223" t="s">
        <v>148</v>
      </c>
      <c r="D68" s="292">
        <v>1</v>
      </c>
      <c r="E68" s="253"/>
      <c r="F68" s="271">
        <f t="shared" si="54"/>
        <v>0</v>
      </c>
      <c r="G68" s="26">
        <f t="shared" ref="G68:G78" si="66">D68*E68*F68</f>
        <v>0</v>
      </c>
      <c r="H68" s="292">
        <v>1</v>
      </c>
      <c r="I68" s="253"/>
      <c r="J68" s="271">
        <f t="shared" ref="J68:J78" si="67">$B68*(1+Annual_Inflation_Rate)</f>
        <v>0</v>
      </c>
      <c r="K68" s="26">
        <f t="shared" ref="K68:K78" si="68">H68*I68*J68</f>
        <v>0</v>
      </c>
      <c r="L68" s="292">
        <v>1</v>
      </c>
      <c r="M68" s="253"/>
      <c r="N68" s="271">
        <f t="shared" ref="N68:N78" si="69">$B68*POWER((1+Annual_Inflation_Rate),2)</f>
        <v>0</v>
      </c>
      <c r="O68" s="26">
        <f t="shared" ref="O68:O78" si="70">L68*M68*N68</f>
        <v>0</v>
      </c>
      <c r="P68" s="292">
        <v>1</v>
      </c>
      <c r="Q68" s="253"/>
      <c r="R68" s="271">
        <f t="shared" ref="R68:R78" si="71">$B68*POWER((1+Annual_Inflation_Rate),3)</f>
        <v>0</v>
      </c>
      <c r="S68" s="26">
        <f t="shared" ref="S68:S78" si="72">P68*Q68*R68</f>
        <v>0</v>
      </c>
      <c r="T68" s="292">
        <v>1</v>
      </c>
      <c r="U68" s="253"/>
      <c r="V68" s="271">
        <f t="shared" ref="V68:V78" si="73">$B68*POWER((1+Annual_Inflation_Rate),4)</f>
        <v>0</v>
      </c>
      <c r="W68" s="358">
        <f t="shared" ref="W68:W78" si="74">T68*U68*V68</f>
        <v>0</v>
      </c>
      <c r="X68" s="65"/>
      <c r="Y68" s="69">
        <f t="shared" ref="Y68:Y78" si="75">S68+O68+K68+G68+W68</f>
        <v>0</v>
      </c>
      <c r="Z68" s="57">
        <v>0</v>
      </c>
      <c r="AA68" s="17">
        <f t="shared" ref="AA68:AA76" si="76">Y68+Z68</f>
        <v>0</v>
      </c>
      <c r="AC68" s="161"/>
    </row>
    <row r="69" spans="1:29">
      <c r="A69" s="118" t="s">
        <v>30</v>
      </c>
      <c r="B69" s="52">
        <v>0</v>
      </c>
      <c r="C69" s="223" t="s">
        <v>148</v>
      </c>
      <c r="D69" s="292">
        <v>1</v>
      </c>
      <c r="E69" s="253"/>
      <c r="F69" s="271">
        <f t="shared" si="54"/>
        <v>0</v>
      </c>
      <c r="G69" s="26">
        <f t="shared" si="66"/>
        <v>0</v>
      </c>
      <c r="H69" s="292">
        <v>1</v>
      </c>
      <c r="I69" s="253"/>
      <c r="J69" s="271">
        <f t="shared" si="67"/>
        <v>0</v>
      </c>
      <c r="K69" s="26">
        <f t="shared" si="68"/>
        <v>0</v>
      </c>
      <c r="L69" s="292">
        <v>1</v>
      </c>
      <c r="M69" s="253"/>
      <c r="N69" s="271">
        <f t="shared" si="69"/>
        <v>0</v>
      </c>
      <c r="O69" s="26">
        <f t="shared" si="70"/>
        <v>0</v>
      </c>
      <c r="P69" s="292">
        <v>1</v>
      </c>
      <c r="Q69" s="253"/>
      <c r="R69" s="271">
        <f t="shared" si="71"/>
        <v>0</v>
      </c>
      <c r="S69" s="26">
        <f t="shared" si="72"/>
        <v>0</v>
      </c>
      <c r="T69" s="292">
        <v>1</v>
      </c>
      <c r="U69" s="253"/>
      <c r="V69" s="271">
        <f t="shared" si="73"/>
        <v>0</v>
      </c>
      <c r="W69" s="358">
        <f t="shared" si="74"/>
        <v>0</v>
      </c>
      <c r="X69" s="65"/>
      <c r="Y69" s="69">
        <f t="shared" si="75"/>
        <v>0</v>
      </c>
      <c r="Z69" s="57">
        <v>0</v>
      </c>
      <c r="AA69" s="17">
        <f t="shared" si="76"/>
        <v>0</v>
      </c>
      <c r="AC69" s="161"/>
    </row>
    <row r="70" spans="1:29">
      <c r="A70" s="118" t="s">
        <v>31</v>
      </c>
      <c r="B70" s="52">
        <v>0</v>
      </c>
      <c r="C70" s="223" t="s">
        <v>148</v>
      </c>
      <c r="D70" s="292">
        <v>1</v>
      </c>
      <c r="E70" s="253"/>
      <c r="F70" s="271">
        <f t="shared" si="54"/>
        <v>0</v>
      </c>
      <c r="G70" s="26">
        <f t="shared" si="66"/>
        <v>0</v>
      </c>
      <c r="H70" s="292">
        <v>1</v>
      </c>
      <c r="I70" s="253"/>
      <c r="J70" s="271">
        <f t="shared" si="67"/>
        <v>0</v>
      </c>
      <c r="K70" s="26">
        <f t="shared" si="68"/>
        <v>0</v>
      </c>
      <c r="L70" s="292">
        <v>1</v>
      </c>
      <c r="M70" s="253"/>
      <c r="N70" s="271">
        <f t="shared" si="69"/>
        <v>0</v>
      </c>
      <c r="O70" s="26">
        <f t="shared" si="70"/>
        <v>0</v>
      </c>
      <c r="P70" s="292">
        <v>1</v>
      </c>
      <c r="Q70" s="253"/>
      <c r="R70" s="271">
        <f t="shared" si="71"/>
        <v>0</v>
      </c>
      <c r="S70" s="26">
        <f t="shared" si="72"/>
        <v>0</v>
      </c>
      <c r="T70" s="292">
        <v>1</v>
      </c>
      <c r="U70" s="253"/>
      <c r="V70" s="271">
        <f t="shared" si="73"/>
        <v>0</v>
      </c>
      <c r="W70" s="358">
        <f t="shared" si="74"/>
        <v>0</v>
      </c>
      <c r="X70" s="65"/>
      <c r="Y70" s="69">
        <f t="shared" si="75"/>
        <v>0</v>
      </c>
      <c r="Z70" s="57">
        <v>0</v>
      </c>
      <c r="AA70" s="17">
        <f t="shared" si="76"/>
        <v>0</v>
      </c>
      <c r="AC70" s="161"/>
    </row>
    <row r="71" spans="1:29">
      <c r="A71" s="118" t="s">
        <v>32</v>
      </c>
      <c r="B71" s="52">
        <v>0</v>
      </c>
      <c r="C71" s="223" t="s">
        <v>148</v>
      </c>
      <c r="D71" s="292">
        <v>1</v>
      </c>
      <c r="E71" s="253"/>
      <c r="F71" s="271">
        <f t="shared" si="54"/>
        <v>0</v>
      </c>
      <c r="G71" s="26">
        <f t="shared" si="66"/>
        <v>0</v>
      </c>
      <c r="H71" s="292">
        <v>1</v>
      </c>
      <c r="I71" s="253"/>
      <c r="J71" s="271">
        <f t="shared" si="67"/>
        <v>0</v>
      </c>
      <c r="K71" s="26">
        <f t="shared" si="68"/>
        <v>0</v>
      </c>
      <c r="L71" s="292">
        <v>1</v>
      </c>
      <c r="M71" s="253"/>
      <c r="N71" s="271">
        <f t="shared" si="69"/>
        <v>0</v>
      </c>
      <c r="O71" s="26">
        <f t="shared" si="70"/>
        <v>0</v>
      </c>
      <c r="P71" s="292">
        <v>1</v>
      </c>
      <c r="Q71" s="253"/>
      <c r="R71" s="271">
        <f t="shared" si="71"/>
        <v>0</v>
      </c>
      <c r="S71" s="26">
        <f t="shared" si="72"/>
        <v>0</v>
      </c>
      <c r="T71" s="292">
        <v>1</v>
      </c>
      <c r="U71" s="253"/>
      <c r="V71" s="271">
        <f t="shared" si="73"/>
        <v>0</v>
      </c>
      <c r="W71" s="358">
        <f t="shared" si="74"/>
        <v>0</v>
      </c>
      <c r="X71" s="65"/>
      <c r="Y71" s="69">
        <f t="shared" si="75"/>
        <v>0</v>
      </c>
      <c r="Z71" s="57">
        <v>0</v>
      </c>
      <c r="AA71" s="17">
        <f t="shared" si="76"/>
        <v>0</v>
      </c>
      <c r="AC71" s="161"/>
    </row>
    <row r="72" spans="1:29">
      <c r="A72" s="118" t="s">
        <v>33</v>
      </c>
      <c r="B72" s="52">
        <v>0</v>
      </c>
      <c r="C72" s="223" t="s">
        <v>148</v>
      </c>
      <c r="D72" s="292">
        <v>1</v>
      </c>
      <c r="E72" s="253"/>
      <c r="F72" s="271">
        <f t="shared" si="54"/>
        <v>0</v>
      </c>
      <c r="G72" s="26">
        <f t="shared" si="66"/>
        <v>0</v>
      </c>
      <c r="H72" s="292">
        <v>1</v>
      </c>
      <c r="I72" s="253"/>
      <c r="J72" s="271">
        <f t="shared" si="67"/>
        <v>0</v>
      </c>
      <c r="K72" s="26">
        <f t="shared" si="68"/>
        <v>0</v>
      </c>
      <c r="L72" s="292">
        <v>1</v>
      </c>
      <c r="M72" s="253"/>
      <c r="N72" s="271">
        <f t="shared" si="69"/>
        <v>0</v>
      </c>
      <c r="O72" s="26">
        <f t="shared" si="70"/>
        <v>0</v>
      </c>
      <c r="P72" s="292">
        <v>1</v>
      </c>
      <c r="Q72" s="253"/>
      <c r="R72" s="271">
        <f t="shared" si="71"/>
        <v>0</v>
      </c>
      <c r="S72" s="26">
        <f t="shared" si="72"/>
        <v>0</v>
      </c>
      <c r="T72" s="292">
        <v>1</v>
      </c>
      <c r="U72" s="253"/>
      <c r="V72" s="271">
        <f t="shared" si="73"/>
        <v>0</v>
      </c>
      <c r="W72" s="358">
        <f t="shared" si="74"/>
        <v>0</v>
      </c>
      <c r="X72" s="65"/>
      <c r="Y72" s="69">
        <f t="shared" si="75"/>
        <v>0</v>
      </c>
      <c r="Z72" s="57">
        <v>0</v>
      </c>
      <c r="AA72" s="17">
        <f t="shared" si="76"/>
        <v>0</v>
      </c>
      <c r="AC72" s="161"/>
    </row>
    <row r="73" spans="1:29">
      <c r="A73" s="118" t="s">
        <v>8</v>
      </c>
      <c r="B73" s="52">
        <v>0</v>
      </c>
      <c r="C73" s="223" t="s">
        <v>148</v>
      </c>
      <c r="D73" s="292">
        <v>1</v>
      </c>
      <c r="E73" s="253"/>
      <c r="F73" s="271">
        <f t="shared" si="54"/>
        <v>0</v>
      </c>
      <c r="G73" s="26">
        <f t="shared" si="66"/>
        <v>0</v>
      </c>
      <c r="H73" s="292">
        <v>1</v>
      </c>
      <c r="I73" s="253"/>
      <c r="J73" s="271">
        <f t="shared" si="67"/>
        <v>0</v>
      </c>
      <c r="K73" s="26">
        <f t="shared" si="68"/>
        <v>0</v>
      </c>
      <c r="L73" s="292">
        <v>1</v>
      </c>
      <c r="M73" s="253"/>
      <c r="N73" s="271">
        <f t="shared" si="69"/>
        <v>0</v>
      </c>
      <c r="O73" s="26">
        <f t="shared" si="70"/>
        <v>0</v>
      </c>
      <c r="P73" s="292">
        <v>1</v>
      </c>
      <c r="Q73" s="253"/>
      <c r="R73" s="271">
        <f t="shared" si="71"/>
        <v>0</v>
      </c>
      <c r="S73" s="26">
        <f t="shared" si="72"/>
        <v>0</v>
      </c>
      <c r="T73" s="292">
        <v>1</v>
      </c>
      <c r="U73" s="253"/>
      <c r="V73" s="271">
        <f t="shared" si="73"/>
        <v>0</v>
      </c>
      <c r="W73" s="358">
        <f t="shared" si="74"/>
        <v>0</v>
      </c>
      <c r="X73" s="65"/>
      <c r="Y73" s="69">
        <f t="shared" si="75"/>
        <v>0</v>
      </c>
      <c r="Z73" s="57">
        <v>0</v>
      </c>
      <c r="AA73" s="17">
        <f t="shared" si="76"/>
        <v>0</v>
      </c>
      <c r="AC73" s="161"/>
    </row>
    <row r="74" spans="1:29">
      <c r="A74" s="118" t="s">
        <v>0</v>
      </c>
      <c r="B74" s="52">
        <v>0</v>
      </c>
      <c r="C74" s="223" t="s">
        <v>148</v>
      </c>
      <c r="D74" s="292">
        <v>1</v>
      </c>
      <c r="E74" s="253"/>
      <c r="F74" s="271">
        <f t="shared" si="54"/>
        <v>0</v>
      </c>
      <c r="G74" s="26">
        <f t="shared" si="66"/>
        <v>0</v>
      </c>
      <c r="H74" s="292">
        <v>1</v>
      </c>
      <c r="I74" s="253"/>
      <c r="J74" s="271">
        <f t="shared" si="67"/>
        <v>0</v>
      </c>
      <c r="K74" s="26">
        <f t="shared" si="68"/>
        <v>0</v>
      </c>
      <c r="L74" s="292">
        <v>1</v>
      </c>
      <c r="M74" s="253"/>
      <c r="N74" s="271">
        <f t="shared" si="69"/>
        <v>0</v>
      </c>
      <c r="O74" s="26">
        <f t="shared" si="70"/>
        <v>0</v>
      </c>
      <c r="P74" s="292">
        <v>1</v>
      </c>
      <c r="Q74" s="253"/>
      <c r="R74" s="271">
        <f t="shared" si="71"/>
        <v>0</v>
      </c>
      <c r="S74" s="26">
        <f t="shared" si="72"/>
        <v>0</v>
      </c>
      <c r="T74" s="292">
        <v>1</v>
      </c>
      <c r="U74" s="253"/>
      <c r="V74" s="271">
        <f t="shared" si="73"/>
        <v>0</v>
      </c>
      <c r="W74" s="358">
        <f t="shared" si="74"/>
        <v>0</v>
      </c>
      <c r="X74" s="65"/>
      <c r="Y74" s="69">
        <f t="shared" si="75"/>
        <v>0</v>
      </c>
      <c r="Z74" s="57">
        <v>0</v>
      </c>
      <c r="AA74" s="17">
        <f t="shared" si="76"/>
        <v>0</v>
      </c>
      <c r="AC74" s="161"/>
    </row>
    <row r="75" spans="1:29">
      <c r="A75" s="118" t="s">
        <v>39</v>
      </c>
      <c r="B75" s="52">
        <v>0</v>
      </c>
      <c r="C75" s="223" t="s">
        <v>148</v>
      </c>
      <c r="D75" s="292">
        <v>1</v>
      </c>
      <c r="E75" s="253"/>
      <c r="F75" s="271">
        <f t="shared" si="54"/>
        <v>0</v>
      </c>
      <c r="G75" s="26">
        <f t="shared" si="66"/>
        <v>0</v>
      </c>
      <c r="H75" s="292">
        <v>1</v>
      </c>
      <c r="I75" s="253"/>
      <c r="J75" s="271">
        <f t="shared" si="67"/>
        <v>0</v>
      </c>
      <c r="K75" s="26">
        <f t="shared" si="68"/>
        <v>0</v>
      </c>
      <c r="L75" s="292">
        <v>1</v>
      </c>
      <c r="M75" s="253"/>
      <c r="N75" s="271">
        <f t="shared" si="69"/>
        <v>0</v>
      </c>
      <c r="O75" s="26">
        <f t="shared" si="70"/>
        <v>0</v>
      </c>
      <c r="P75" s="292">
        <v>1</v>
      </c>
      <c r="Q75" s="253"/>
      <c r="R75" s="271">
        <f t="shared" si="71"/>
        <v>0</v>
      </c>
      <c r="S75" s="26">
        <f t="shared" si="72"/>
        <v>0</v>
      </c>
      <c r="T75" s="292">
        <v>1</v>
      </c>
      <c r="U75" s="253"/>
      <c r="V75" s="271">
        <f t="shared" si="73"/>
        <v>0</v>
      </c>
      <c r="W75" s="358">
        <f t="shared" si="74"/>
        <v>0</v>
      </c>
      <c r="X75" s="65"/>
      <c r="Y75" s="69">
        <f t="shared" si="75"/>
        <v>0</v>
      </c>
      <c r="Z75" s="57">
        <v>0</v>
      </c>
      <c r="AA75" s="17">
        <f t="shared" si="76"/>
        <v>0</v>
      </c>
      <c r="AC75" s="161"/>
    </row>
    <row r="76" spans="1:29">
      <c r="A76" s="119" t="s">
        <v>28</v>
      </c>
      <c r="B76" s="52">
        <v>0</v>
      </c>
      <c r="C76" s="223" t="s">
        <v>148</v>
      </c>
      <c r="D76" s="292">
        <v>1</v>
      </c>
      <c r="E76" s="253"/>
      <c r="F76" s="271">
        <f t="shared" si="54"/>
        <v>0</v>
      </c>
      <c r="G76" s="26">
        <f t="shared" si="66"/>
        <v>0</v>
      </c>
      <c r="H76" s="292">
        <v>1</v>
      </c>
      <c r="I76" s="253"/>
      <c r="J76" s="271">
        <f t="shared" si="67"/>
        <v>0</v>
      </c>
      <c r="K76" s="26">
        <f t="shared" si="68"/>
        <v>0</v>
      </c>
      <c r="L76" s="292">
        <v>1</v>
      </c>
      <c r="M76" s="253"/>
      <c r="N76" s="271">
        <f t="shared" si="69"/>
        <v>0</v>
      </c>
      <c r="O76" s="26">
        <f t="shared" si="70"/>
        <v>0</v>
      </c>
      <c r="P76" s="292">
        <v>1</v>
      </c>
      <c r="Q76" s="253"/>
      <c r="R76" s="271">
        <f t="shared" si="71"/>
        <v>0</v>
      </c>
      <c r="S76" s="26">
        <f t="shared" si="72"/>
        <v>0</v>
      </c>
      <c r="T76" s="292">
        <v>1</v>
      </c>
      <c r="U76" s="253"/>
      <c r="V76" s="271">
        <f t="shared" si="73"/>
        <v>0</v>
      </c>
      <c r="W76" s="358">
        <f t="shared" si="74"/>
        <v>0</v>
      </c>
      <c r="X76" s="65"/>
      <c r="Y76" s="69">
        <f t="shared" si="75"/>
        <v>0</v>
      </c>
      <c r="Z76" s="57">
        <v>0</v>
      </c>
      <c r="AA76" s="17">
        <f t="shared" si="76"/>
        <v>0</v>
      </c>
      <c r="AC76" s="161"/>
    </row>
    <row r="77" spans="1:29">
      <c r="A77" s="119" t="s">
        <v>29</v>
      </c>
      <c r="B77" s="52">
        <v>0</v>
      </c>
      <c r="C77" s="223" t="s">
        <v>148</v>
      </c>
      <c r="D77" s="292">
        <v>1</v>
      </c>
      <c r="E77" s="253"/>
      <c r="F77" s="271">
        <f t="shared" ref="F77" si="77">B77</f>
        <v>0</v>
      </c>
      <c r="G77" s="26">
        <f t="shared" si="66"/>
        <v>0</v>
      </c>
      <c r="H77" s="292">
        <v>1</v>
      </c>
      <c r="I77" s="253"/>
      <c r="J77" s="271">
        <f t="shared" si="67"/>
        <v>0</v>
      </c>
      <c r="K77" s="26">
        <f t="shared" si="68"/>
        <v>0</v>
      </c>
      <c r="L77" s="292">
        <v>1</v>
      </c>
      <c r="M77" s="253"/>
      <c r="N77" s="271">
        <f t="shared" si="69"/>
        <v>0</v>
      </c>
      <c r="O77" s="26">
        <f t="shared" si="70"/>
        <v>0</v>
      </c>
      <c r="P77" s="292">
        <v>1</v>
      </c>
      <c r="Q77" s="253"/>
      <c r="R77" s="271">
        <f t="shared" si="71"/>
        <v>0</v>
      </c>
      <c r="S77" s="26">
        <f t="shared" si="72"/>
        <v>0</v>
      </c>
      <c r="T77" s="292">
        <v>1</v>
      </c>
      <c r="U77" s="253"/>
      <c r="V77" s="271">
        <f t="shared" si="73"/>
        <v>0</v>
      </c>
      <c r="W77" s="358">
        <f t="shared" si="74"/>
        <v>0</v>
      </c>
      <c r="X77" s="65"/>
      <c r="Y77" s="69">
        <f t="shared" ref="Y77" si="78">S77+O77+K77+G77+W77</f>
        <v>0</v>
      </c>
      <c r="Z77" s="57">
        <v>0</v>
      </c>
      <c r="AA77" s="17">
        <f t="shared" ref="AA77" si="79">Y77+Z77</f>
        <v>0</v>
      </c>
      <c r="AC77" s="161"/>
    </row>
    <row r="78" spans="1:29">
      <c r="A78" s="119" t="s">
        <v>34</v>
      </c>
      <c r="B78" s="52">
        <v>0</v>
      </c>
      <c r="C78" s="223" t="s">
        <v>148</v>
      </c>
      <c r="D78" s="292">
        <v>1</v>
      </c>
      <c r="E78" s="253"/>
      <c r="F78" s="271">
        <f>B78</f>
        <v>0</v>
      </c>
      <c r="G78" s="26">
        <f t="shared" si="66"/>
        <v>0</v>
      </c>
      <c r="H78" s="292">
        <v>1</v>
      </c>
      <c r="I78" s="253"/>
      <c r="J78" s="271">
        <f t="shared" si="67"/>
        <v>0</v>
      </c>
      <c r="K78" s="26">
        <f t="shared" si="68"/>
        <v>0</v>
      </c>
      <c r="L78" s="292">
        <v>1</v>
      </c>
      <c r="M78" s="253"/>
      <c r="N78" s="271">
        <f t="shared" si="69"/>
        <v>0</v>
      </c>
      <c r="O78" s="26">
        <f t="shared" si="70"/>
        <v>0</v>
      </c>
      <c r="P78" s="292">
        <v>1</v>
      </c>
      <c r="Q78" s="253"/>
      <c r="R78" s="271">
        <f t="shared" si="71"/>
        <v>0</v>
      </c>
      <c r="S78" s="26">
        <f t="shared" si="72"/>
        <v>0</v>
      </c>
      <c r="T78" s="292">
        <v>1</v>
      </c>
      <c r="U78" s="253"/>
      <c r="V78" s="271">
        <f t="shared" si="73"/>
        <v>0</v>
      </c>
      <c r="W78" s="358">
        <f t="shared" si="74"/>
        <v>0</v>
      </c>
      <c r="X78" s="65"/>
      <c r="Y78" s="69">
        <f t="shared" si="75"/>
        <v>0</v>
      </c>
      <c r="Z78" s="57">
        <v>0</v>
      </c>
      <c r="AA78" s="17">
        <f>Y78+Z78</f>
        <v>0</v>
      </c>
      <c r="AC78" s="161"/>
    </row>
    <row r="79" spans="1:29" ht="12">
      <c r="A79" s="114" t="s">
        <v>100</v>
      </c>
      <c r="B79" s="40"/>
      <c r="C79" s="296"/>
      <c r="D79" s="316"/>
      <c r="E79" s="258"/>
      <c r="F79" s="258"/>
      <c r="G79" s="26"/>
      <c r="H79" s="316"/>
      <c r="I79" s="258"/>
      <c r="J79" s="258"/>
      <c r="K79" s="26"/>
      <c r="L79" s="316"/>
      <c r="M79" s="258"/>
      <c r="N79" s="258"/>
      <c r="O79" s="26"/>
      <c r="P79" s="316"/>
      <c r="Q79" s="258"/>
      <c r="R79" s="258"/>
      <c r="S79" s="26"/>
      <c r="T79" s="316"/>
      <c r="U79" s="258"/>
      <c r="V79" s="258"/>
      <c r="W79" s="358"/>
      <c r="X79" s="65"/>
      <c r="Y79" s="69"/>
      <c r="Z79" s="17"/>
      <c r="AA79" s="17"/>
      <c r="AC79" s="161"/>
    </row>
    <row r="80" spans="1:29">
      <c r="A80" s="120"/>
      <c r="B80" s="52">
        <v>0</v>
      </c>
      <c r="C80" s="223" t="s">
        <v>148</v>
      </c>
      <c r="D80" s="292">
        <v>1</v>
      </c>
      <c r="E80" s="253"/>
      <c r="F80" s="271">
        <f t="shared" ref="F80:F85" si="80">B80</f>
        <v>0</v>
      </c>
      <c r="G80" s="26">
        <f t="shared" ref="G80:G85" si="81">D80*E80*F80</f>
        <v>0</v>
      </c>
      <c r="H80" s="292">
        <v>1</v>
      </c>
      <c r="I80" s="253"/>
      <c r="J80" s="271">
        <f t="shared" ref="J80:J85" si="82">$B80*(1+Annual_Inflation_Rate)</f>
        <v>0</v>
      </c>
      <c r="K80" s="26">
        <f t="shared" ref="K80:K85" si="83">H80*I80*J80</f>
        <v>0</v>
      </c>
      <c r="L80" s="292">
        <v>1</v>
      </c>
      <c r="M80" s="253"/>
      <c r="N80" s="271">
        <f t="shared" ref="N80:N85" si="84">$B80*POWER((1+Annual_Inflation_Rate),2)</f>
        <v>0</v>
      </c>
      <c r="O80" s="26">
        <f t="shared" ref="O80:O85" si="85">L80*M80*N80</f>
        <v>0</v>
      </c>
      <c r="P80" s="292">
        <v>1</v>
      </c>
      <c r="Q80" s="253"/>
      <c r="R80" s="271">
        <f t="shared" ref="R80:R85" si="86">$B80*POWER((1+Annual_Inflation_Rate),3)</f>
        <v>0</v>
      </c>
      <c r="S80" s="26">
        <f t="shared" ref="S80:S85" si="87">P80*Q80*R80</f>
        <v>0</v>
      </c>
      <c r="T80" s="292">
        <v>1</v>
      </c>
      <c r="U80" s="253"/>
      <c r="V80" s="271">
        <f t="shared" ref="V80:V85" si="88">$B80*POWER((1+Annual_Inflation_Rate),4)</f>
        <v>0</v>
      </c>
      <c r="W80" s="358">
        <f t="shared" ref="W80:W85" si="89">T80*U80*V80</f>
        <v>0</v>
      </c>
      <c r="X80" s="65"/>
      <c r="Y80" s="69">
        <f t="shared" ref="Y80:Y84" si="90">S80+O80+K80+G80+W80</f>
        <v>0</v>
      </c>
      <c r="Z80" s="57">
        <v>0</v>
      </c>
      <c r="AA80" s="17">
        <f t="shared" ref="AA80:AA84" si="91">Y80+Z80</f>
        <v>0</v>
      </c>
      <c r="AC80" s="161"/>
    </row>
    <row r="81" spans="1:29">
      <c r="A81" s="120"/>
      <c r="B81" s="52">
        <v>0</v>
      </c>
      <c r="C81" s="223" t="s">
        <v>148</v>
      </c>
      <c r="D81" s="292">
        <v>1</v>
      </c>
      <c r="E81" s="253"/>
      <c r="F81" s="271">
        <f t="shared" si="80"/>
        <v>0</v>
      </c>
      <c r="G81" s="26">
        <f t="shared" si="81"/>
        <v>0</v>
      </c>
      <c r="H81" s="292">
        <v>1</v>
      </c>
      <c r="I81" s="253"/>
      <c r="J81" s="271">
        <f t="shared" si="82"/>
        <v>0</v>
      </c>
      <c r="K81" s="26">
        <f t="shared" si="83"/>
        <v>0</v>
      </c>
      <c r="L81" s="292">
        <v>1</v>
      </c>
      <c r="M81" s="253"/>
      <c r="N81" s="271">
        <f t="shared" si="84"/>
        <v>0</v>
      </c>
      <c r="O81" s="26">
        <f t="shared" si="85"/>
        <v>0</v>
      </c>
      <c r="P81" s="292">
        <v>1</v>
      </c>
      <c r="Q81" s="253"/>
      <c r="R81" s="271">
        <f t="shared" si="86"/>
        <v>0</v>
      </c>
      <c r="S81" s="26">
        <f t="shared" si="87"/>
        <v>0</v>
      </c>
      <c r="T81" s="292">
        <v>1</v>
      </c>
      <c r="U81" s="253"/>
      <c r="V81" s="271">
        <f t="shared" si="88"/>
        <v>0</v>
      </c>
      <c r="W81" s="358">
        <f t="shared" si="89"/>
        <v>0</v>
      </c>
      <c r="X81" s="65"/>
      <c r="Y81" s="69">
        <f t="shared" ref="Y81" si="92">S81+O81+K81+G81+W81</f>
        <v>0</v>
      </c>
      <c r="Z81" s="57">
        <v>0</v>
      </c>
      <c r="AA81" s="17">
        <f t="shared" ref="AA81" si="93">Y81+Z81</f>
        <v>0</v>
      </c>
      <c r="AC81" s="161"/>
    </row>
    <row r="82" spans="1:29">
      <c r="A82" s="120"/>
      <c r="B82" s="52">
        <v>0</v>
      </c>
      <c r="C82" s="223" t="s">
        <v>148</v>
      </c>
      <c r="D82" s="292">
        <v>1</v>
      </c>
      <c r="E82" s="253"/>
      <c r="F82" s="271">
        <f t="shared" si="80"/>
        <v>0</v>
      </c>
      <c r="G82" s="26">
        <f t="shared" si="81"/>
        <v>0</v>
      </c>
      <c r="H82" s="292">
        <v>1</v>
      </c>
      <c r="I82" s="253"/>
      <c r="J82" s="271">
        <f t="shared" si="82"/>
        <v>0</v>
      </c>
      <c r="K82" s="26">
        <f t="shared" si="83"/>
        <v>0</v>
      </c>
      <c r="L82" s="292">
        <v>1</v>
      </c>
      <c r="M82" s="253"/>
      <c r="N82" s="271">
        <f t="shared" si="84"/>
        <v>0</v>
      </c>
      <c r="O82" s="26">
        <f t="shared" si="85"/>
        <v>0</v>
      </c>
      <c r="P82" s="292">
        <v>1</v>
      </c>
      <c r="Q82" s="253"/>
      <c r="R82" s="271">
        <f t="shared" si="86"/>
        <v>0</v>
      </c>
      <c r="S82" s="26">
        <f t="shared" si="87"/>
        <v>0</v>
      </c>
      <c r="T82" s="292">
        <v>1</v>
      </c>
      <c r="U82" s="253"/>
      <c r="V82" s="271">
        <f t="shared" si="88"/>
        <v>0</v>
      </c>
      <c r="W82" s="358">
        <f t="shared" si="89"/>
        <v>0</v>
      </c>
      <c r="X82" s="65"/>
      <c r="Y82" s="69">
        <f>S82+O82+K82+G82+W82</f>
        <v>0</v>
      </c>
      <c r="Z82" s="57">
        <v>0</v>
      </c>
      <c r="AA82" s="17">
        <f>Y82+Z82</f>
        <v>0</v>
      </c>
      <c r="AC82" s="161"/>
    </row>
    <row r="83" spans="1:29">
      <c r="A83" s="120"/>
      <c r="B83" s="52">
        <v>0</v>
      </c>
      <c r="C83" s="223" t="s">
        <v>148</v>
      </c>
      <c r="D83" s="292">
        <v>1</v>
      </c>
      <c r="E83" s="253"/>
      <c r="F83" s="271">
        <f t="shared" si="80"/>
        <v>0</v>
      </c>
      <c r="G83" s="26">
        <f t="shared" si="81"/>
        <v>0</v>
      </c>
      <c r="H83" s="292">
        <v>1</v>
      </c>
      <c r="I83" s="253"/>
      <c r="J83" s="271">
        <f t="shared" si="82"/>
        <v>0</v>
      </c>
      <c r="K83" s="26">
        <f t="shared" si="83"/>
        <v>0</v>
      </c>
      <c r="L83" s="292">
        <v>1</v>
      </c>
      <c r="M83" s="253"/>
      <c r="N83" s="271">
        <f t="shared" si="84"/>
        <v>0</v>
      </c>
      <c r="O83" s="26">
        <f t="shared" si="85"/>
        <v>0</v>
      </c>
      <c r="P83" s="292">
        <v>1</v>
      </c>
      <c r="Q83" s="253"/>
      <c r="R83" s="271">
        <f t="shared" si="86"/>
        <v>0</v>
      </c>
      <c r="S83" s="26">
        <f t="shared" si="87"/>
        <v>0</v>
      </c>
      <c r="T83" s="292">
        <v>1</v>
      </c>
      <c r="U83" s="253"/>
      <c r="V83" s="271">
        <f t="shared" si="88"/>
        <v>0</v>
      </c>
      <c r="W83" s="358">
        <f t="shared" si="89"/>
        <v>0</v>
      </c>
      <c r="X83" s="65"/>
      <c r="Y83" s="69">
        <f t="shared" si="90"/>
        <v>0</v>
      </c>
      <c r="Z83" s="57">
        <v>0</v>
      </c>
      <c r="AA83" s="17">
        <f t="shared" si="91"/>
        <v>0</v>
      </c>
      <c r="AC83" s="161"/>
    </row>
    <row r="84" spans="1:29">
      <c r="A84" s="120"/>
      <c r="B84" s="52">
        <v>0</v>
      </c>
      <c r="C84" s="223" t="s">
        <v>148</v>
      </c>
      <c r="D84" s="292">
        <v>1</v>
      </c>
      <c r="E84" s="253"/>
      <c r="F84" s="271">
        <f t="shared" si="80"/>
        <v>0</v>
      </c>
      <c r="G84" s="26">
        <f t="shared" si="81"/>
        <v>0</v>
      </c>
      <c r="H84" s="292">
        <v>1</v>
      </c>
      <c r="I84" s="253"/>
      <c r="J84" s="271">
        <f t="shared" si="82"/>
        <v>0</v>
      </c>
      <c r="K84" s="26">
        <f t="shared" si="83"/>
        <v>0</v>
      </c>
      <c r="L84" s="292">
        <v>1</v>
      </c>
      <c r="M84" s="253"/>
      <c r="N84" s="271">
        <f t="shared" si="84"/>
        <v>0</v>
      </c>
      <c r="O84" s="26">
        <f t="shared" si="85"/>
        <v>0</v>
      </c>
      <c r="P84" s="292">
        <v>1</v>
      </c>
      <c r="Q84" s="253"/>
      <c r="R84" s="271">
        <f t="shared" si="86"/>
        <v>0</v>
      </c>
      <c r="S84" s="26">
        <f t="shared" si="87"/>
        <v>0</v>
      </c>
      <c r="T84" s="292">
        <v>1</v>
      </c>
      <c r="U84" s="253"/>
      <c r="V84" s="271">
        <f t="shared" si="88"/>
        <v>0</v>
      </c>
      <c r="W84" s="358">
        <f t="shared" si="89"/>
        <v>0</v>
      </c>
      <c r="X84" s="65"/>
      <c r="Y84" s="69">
        <f t="shared" si="90"/>
        <v>0</v>
      </c>
      <c r="Z84" s="57">
        <v>0</v>
      </c>
      <c r="AA84" s="17">
        <f t="shared" si="91"/>
        <v>0</v>
      </c>
      <c r="AC84" s="161"/>
    </row>
    <row r="85" spans="1:29">
      <c r="A85" s="120"/>
      <c r="B85" s="52">
        <v>0</v>
      </c>
      <c r="C85" s="223" t="s">
        <v>148</v>
      </c>
      <c r="D85" s="292">
        <v>1</v>
      </c>
      <c r="E85" s="253"/>
      <c r="F85" s="271">
        <f t="shared" si="80"/>
        <v>0</v>
      </c>
      <c r="G85" s="26">
        <f t="shared" si="81"/>
        <v>0</v>
      </c>
      <c r="H85" s="292">
        <v>1</v>
      </c>
      <c r="I85" s="253"/>
      <c r="J85" s="271">
        <f t="shared" si="82"/>
        <v>0</v>
      </c>
      <c r="K85" s="26">
        <f t="shared" si="83"/>
        <v>0</v>
      </c>
      <c r="L85" s="292">
        <v>1</v>
      </c>
      <c r="M85" s="253"/>
      <c r="N85" s="271">
        <f t="shared" si="84"/>
        <v>0</v>
      </c>
      <c r="O85" s="26">
        <f t="shared" si="85"/>
        <v>0</v>
      </c>
      <c r="P85" s="292">
        <v>1</v>
      </c>
      <c r="Q85" s="253"/>
      <c r="R85" s="271">
        <f t="shared" si="86"/>
        <v>0</v>
      </c>
      <c r="S85" s="26">
        <f t="shared" si="87"/>
        <v>0</v>
      </c>
      <c r="T85" s="292">
        <v>1</v>
      </c>
      <c r="U85" s="253"/>
      <c r="V85" s="271">
        <f t="shared" si="88"/>
        <v>0</v>
      </c>
      <c r="W85" s="358">
        <f t="shared" si="89"/>
        <v>0</v>
      </c>
      <c r="X85" s="65"/>
      <c r="Y85" s="69">
        <f>S85+O85+K85+G85+W85</f>
        <v>0</v>
      </c>
      <c r="Z85" s="57">
        <v>0</v>
      </c>
      <c r="AA85" s="17">
        <f>Y85+Z85</f>
        <v>0</v>
      </c>
      <c r="AC85" s="161"/>
    </row>
    <row r="86" spans="1:29" ht="12">
      <c r="A86" s="114" t="s">
        <v>23</v>
      </c>
      <c r="B86" s="61"/>
      <c r="C86" s="296"/>
      <c r="D86" s="316"/>
      <c r="E86" s="258"/>
      <c r="F86" s="258"/>
      <c r="G86" s="26"/>
      <c r="H86" s="316"/>
      <c r="I86" s="258"/>
      <c r="J86" s="258"/>
      <c r="K86" s="26"/>
      <c r="L86" s="316"/>
      <c r="M86" s="258"/>
      <c r="N86" s="258"/>
      <c r="O86" s="26"/>
      <c r="P86" s="316"/>
      <c r="Q86" s="258"/>
      <c r="R86" s="258"/>
      <c r="S86" s="26"/>
      <c r="T86" s="316"/>
      <c r="U86" s="258"/>
      <c r="V86" s="258"/>
      <c r="W86" s="358"/>
      <c r="X86" s="65"/>
      <c r="Y86" s="69"/>
      <c r="Z86" s="17"/>
      <c r="AA86" s="17"/>
      <c r="AC86" s="161"/>
    </row>
    <row r="87" spans="1:29">
      <c r="A87" s="120"/>
      <c r="B87" s="52">
        <v>0</v>
      </c>
      <c r="C87" s="223" t="s">
        <v>148</v>
      </c>
      <c r="D87" s="292">
        <v>1</v>
      </c>
      <c r="E87" s="253"/>
      <c r="F87" s="271">
        <f>B87</f>
        <v>0</v>
      </c>
      <c r="G87" s="26">
        <f t="shared" ref="G87:G90" si="94">D87*E87*F87</f>
        <v>0</v>
      </c>
      <c r="H87" s="292">
        <v>1</v>
      </c>
      <c r="I87" s="253"/>
      <c r="J87" s="271">
        <f>$B87*(1+Annual_Inflation_Rate)</f>
        <v>0</v>
      </c>
      <c r="K87" s="26">
        <f t="shared" ref="K87:K90" si="95">H87*I87*J87</f>
        <v>0</v>
      </c>
      <c r="L87" s="292">
        <v>1</v>
      </c>
      <c r="M87" s="253"/>
      <c r="N87" s="271">
        <f>$B87*POWER((1+Annual_Inflation_Rate),2)</f>
        <v>0</v>
      </c>
      <c r="O87" s="26">
        <f t="shared" ref="O87:O90" si="96">L87*M87*N87</f>
        <v>0</v>
      </c>
      <c r="P87" s="292">
        <v>1</v>
      </c>
      <c r="Q87" s="253"/>
      <c r="R87" s="271">
        <f>$B87*POWER((1+Annual_Inflation_Rate),3)</f>
        <v>0</v>
      </c>
      <c r="S87" s="26">
        <f t="shared" ref="S87:S90" si="97">P87*Q87*R87</f>
        <v>0</v>
      </c>
      <c r="T87" s="292">
        <v>1</v>
      </c>
      <c r="U87" s="253"/>
      <c r="V87" s="271">
        <f>$B87*POWER((1+Annual_Inflation_Rate),4)</f>
        <v>0</v>
      </c>
      <c r="W87" s="358">
        <f t="shared" ref="W87:W90" si="98">T87*U87*V87</f>
        <v>0</v>
      </c>
      <c r="X87" s="65"/>
      <c r="Y87" s="69">
        <f t="shared" ref="Y87:Y91" si="99">S87+O87+K87+G87+W87</f>
        <v>0</v>
      </c>
      <c r="Z87" s="57">
        <v>0</v>
      </c>
      <c r="AA87" s="17">
        <f>Y87+Z87</f>
        <v>0</v>
      </c>
      <c r="AC87" s="161"/>
    </row>
    <row r="88" spans="1:29">
      <c r="A88" s="120"/>
      <c r="B88" s="52">
        <v>0</v>
      </c>
      <c r="C88" s="223" t="s">
        <v>148</v>
      </c>
      <c r="D88" s="292">
        <v>1</v>
      </c>
      <c r="E88" s="253"/>
      <c r="F88" s="271">
        <f>B88</f>
        <v>0</v>
      </c>
      <c r="G88" s="26">
        <f t="shared" si="94"/>
        <v>0</v>
      </c>
      <c r="H88" s="292">
        <v>1</v>
      </c>
      <c r="I88" s="253"/>
      <c r="J88" s="271">
        <f>$B88*(1+Annual_Inflation_Rate)</f>
        <v>0</v>
      </c>
      <c r="K88" s="26">
        <f t="shared" si="95"/>
        <v>0</v>
      </c>
      <c r="L88" s="292">
        <v>1</v>
      </c>
      <c r="M88" s="253"/>
      <c r="N88" s="271">
        <f>$B88*POWER((1+Annual_Inflation_Rate),2)</f>
        <v>0</v>
      </c>
      <c r="O88" s="26">
        <f t="shared" si="96"/>
        <v>0</v>
      </c>
      <c r="P88" s="292">
        <v>1</v>
      </c>
      <c r="Q88" s="253"/>
      <c r="R88" s="271">
        <f>$B88*POWER((1+Annual_Inflation_Rate),3)</f>
        <v>0</v>
      </c>
      <c r="S88" s="26">
        <f t="shared" si="97"/>
        <v>0</v>
      </c>
      <c r="T88" s="292">
        <v>1</v>
      </c>
      <c r="U88" s="253"/>
      <c r="V88" s="271">
        <f>$B88*POWER((1+Annual_Inflation_Rate),4)</f>
        <v>0</v>
      </c>
      <c r="W88" s="358">
        <f t="shared" si="98"/>
        <v>0</v>
      </c>
      <c r="X88" s="65"/>
      <c r="Y88" s="69">
        <f t="shared" ref="Y88:Y89" si="100">S88+O88+K88+G88+W88</f>
        <v>0</v>
      </c>
      <c r="Z88" s="57">
        <v>0</v>
      </c>
      <c r="AA88" s="17">
        <f>Y88+Z88</f>
        <v>0</v>
      </c>
      <c r="AC88" s="161"/>
    </row>
    <row r="89" spans="1:29">
      <c r="A89" s="120"/>
      <c r="B89" s="52">
        <v>0</v>
      </c>
      <c r="C89" s="223" t="s">
        <v>66</v>
      </c>
      <c r="D89" s="292">
        <v>1</v>
      </c>
      <c r="E89" s="253"/>
      <c r="F89" s="271">
        <f>B89</f>
        <v>0</v>
      </c>
      <c r="G89" s="26">
        <f t="shared" si="94"/>
        <v>0</v>
      </c>
      <c r="H89" s="292">
        <v>1</v>
      </c>
      <c r="I89" s="253"/>
      <c r="J89" s="271">
        <f>$B89*(1+Annual_Inflation_Rate)</f>
        <v>0</v>
      </c>
      <c r="K89" s="26">
        <f t="shared" si="95"/>
        <v>0</v>
      </c>
      <c r="L89" s="292">
        <v>1</v>
      </c>
      <c r="M89" s="253"/>
      <c r="N89" s="271">
        <f>$B89*POWER((1+Annual_Inflation_Rate),2)</f>
        <v>0</v>
      </c>
      <c r="O89" s="26">
        <f t="shared" si="96"/>
        <v>0</v>
      </c>
      <c r="P89" s="292">
        <v>1</v>
      </c>
      <c r="Q89" s="253"/>
      <c r="R89" s="271">
        <f>$B89*POWER((1+Annual_Inflation_Rate),3)</f>
        <v>0</v>
      </c>
      <c r="S89" s="26">
        <f t="shared" si="97"/>
        <v>0</v>
      </c>
      <c r="T89" s="292">
        <v>1</v>
      </c>
      <c r="U89" s="253"/>
      <c r="V89" s="271">
        <f>$B89*POWER((1+Annual_Inflation_Rate),4)</f>
        <v>0</v>
      </c>
      <c r="W89" s="358">
        <f t="shared" si="98"/>
        <v>0</v>
      </c>
      <c r="X89" s="65"/>
      <c r="Y89" s="69">
        <f t="shared" si="100"/>
        <v>0</v>
      </c>
      <c r="Z89" s="57">
        <v>0</v>
      </c>
      <c r="AA89" s="17">
        <f>Y89+Z89</f>
        <v>0</v>
      </c>
      <c r="AC89" s="161"/>
    </row>
    <row r="90" spans="1:29">
      <c r="A90" s="120"/>
      <c r="B90" s="52">
        <v>0</v>
      </c>
      <c r="C90" s="223" t="s">
        <v>66</v>
      </c>
      <c r="D90" s="292">
        <v>1</v>
      </c>
      <c r="E90" s="253"/>
      <c r="F90" s="271">
        <f>B90</f>
        <v>0</v>
      </c>
      <c r="G90" s="26">
        <f t="shared" si="94"/>
        <v>0</v>
      </c>
      <c r="H90" s="292">
        <v>1</v>
      </c>
      <c r="I90" s="253"/>
      <c r="J90" s="271">
        <f>$B90*(1+Annual_Inflation_Rate)</f>
        <v>0</v>
      </c>
      <c r="K90" s="26">
        <f t="shared" si="95"/>
        <v>0</v>
      </c>
      <c r="L90" s="292">
        <v>1</v>
      </c>
      <c r="M90" s="253"/>
      <c r="N90" s="271">
        <f>$B90*POWER((1+Annual_Inflation_Rate),2)</f>
        <v>0</v>
      </c>
      <c r="O90" s="26">
        <f t="shared" si="96"/>
        <v>0</v>
      </c>
      <c r="P90" s="292">
        <v>1</v>
      </c>
      <c r="Q90" s="253"/>
      <c r="R90" s="271">
        <f>$B90*POWER((1+Annual_Inflation_Rate),3)</f>
        <v>0</v>
      </c>
      <c r="S90" s="26">
        <f t="shared" si="97"/>
        <v>0</v>
      </c>
      <c r="T90" s="292">
        <v>1</v>
      </c>
      <c r="U90" s="253"/>
      <c r="V90" s="271">
        <f>$B90*POWER((1+Annual_Inflation_Rate),4)</f>
        <v>0</v>
      </c>
      <c r="W90" s="358">
        <f t="shared" si="98"/>
        <v>0</v>
      </c>
      <c r="X90" s="65"/>
      <c r="Y90" s="69">
        <f t="shared" si="99"/>
        <v>0</v>
      </c>
      <c r="Z90" s="57">
        <v>0</v>
      </c>
      <c r="AA90" s="17">
        <f>Y90+Z90</f>
        <v>0</v>
      </c>
      <c r="AC90" s="161"/>
    </row>
    <row r="91" spans="1:29">
      <c r="A91" s="117" t="s">
        <v>35</v>
      </c>
      <c r="B91" s="97">
        <v>0</v>
      </c>
      <c r="C91" s="296" t="s">
        <v>68</v>
      </c>
      <c r="D91" s="317"/>
      <c r="E91" s="260"/>
      <c r="F91" s="271"/>
      <c r="G91" s="336">
        <v>0</v>
      </c>
      <c r="H91" s="317"/>
      <c r="I91" s="260"/>
      <c r="J91" s="271"/>
      <c r="K91" s="336">
        <v>0</v>
      </c>
      <c r="L91" s="317"/>
      <c r="M91" s="260"/>
      <c r="N91" s="271"/>
      <c r="O91" s="336">
        <v>0</v>
      </c>
      <c r="P91" s="317"/>
      <c r="Q91" s="260"/>
      <c r="R91" s="271"/>
      <c r="S91" s="336">
        <v>0</v>
      </c>
      <c r="T91" s="317"/>
      <c r="U91" s="260"/>
      <c r="V91" s="271"/>
      <c r="W91" s="367">
        <v>0</v>
      </c>
      <c r="X91" s="65"/>
      <c r="Y91" s="69">
        <f t="shared" si="99"/>
        <v>0</v>
      </c>
      <c r="Z91" s="57">
        <v>0</v>
      </c>
      <c r="AA91" s="17">
        <f>Y91+Z91</f>
        <v>0</v>
      </c>
      <c r="AC91" s="161"/>
    </row>
    <row r="92" spans="1:29" s="7" customFormat="1" ht="12">
      <c r="A92" s="266" t="s">
        <v>17</v>
      </c>
      <c r="B92" s="246"/>
      <c r="C92" s="153"/>
      <c r="D92" s="302"/>
      <c r="E92" s="267"/>
      <c r="F92" s="267"/>
      <c r="G92" s="330">
        <f>SUBTOTAL(9,G55:G91)</f>
        <v>0</v>
      </c>
      <c r="H92" s="302"/>
      <c r="I92" s="267"/>
      <c r="J92" s="267"/>
      <c r="K92" s="330">
        <f>SUBTOTAL(9,K55:K91)</f>
        <v>0</v>
      </c>
      <c r="L92" s="302"/>
      <c r="M92" s="267"/>
      <c r="N92" s="267"/>
      <c r="O92" s="330">
        <f>SUBTOTAL(9,O55:O91)</f>
        <v>0</v>
      </c>
      <c r="P92" s="302"/>
      <c r="Q92" s="267"/>
      <c r="R92" s="267"/>
      <c r="S92" s="330">
        <f>SUBTOTAL(9,S55:S91)</f>
        <v>0</v>
      </c>
      <c r="T92" s="302"/>
      <c r="U92" s="267"/>
      <c r="V92" s="267"/>
      <c r="W92" s="356">
        <f>SUBTOTAL(9,W55:W91)</f>
        <v>0</v>
      </c>
      <c r="X92" s="66"/>
      <c r="Y92" s="75">
        <f>SUBTOTAL(9,Y55:Y91)</f>
        <v>0</v>
      </c>
      <c r="Z92" s="385">
        <f>SUBTOTAL(9,Z55:Z91)</f>
        <v>0</v>
      </c>
      <c r="AA92" s="72">
        <f>SUBTOTAL(9,AA55:AA91)</f>
        <v>0</v>
      </c>
      <c r="AC92" s="162"/>
    </row>
    <row r="93" spans="1:29" s="206" customFormat="1" ht="39.6">
      <c r="A93" s="187" t="s">
        <v>56</v>
      </c>
      <c r="B93" s="168" t="s">
        <v>18</v>
      </c>
      <c r="C93" s="298" t="s">
        <v>19</v>
      </c>
      <c r="D93" s="289" t="s">
        <v>154</v>
      </c>
      <c r="E93" s="168" t="s">
        <v>156</v>
      </c>
      <c r="F93" s="168" t="s">
        <v>18</v>
      </c>
      <c r="G93" s="169" t="s">
        <v>89</v>
      </c>
      <c r="H93" s="289" t="s">
        <v>154</v>
      </c>
      <c r="I93" s="168" t="s">
        <v>156</v>
      </c>
      <c r="J93" s="168" t="s">
        <v>18</v>
      </c>
      <c r="K93" s="169" t="s">
        <v>89</v>
      </c>
      <c r="L93" s="289" t="s">
        <v>154</v>
      </c>
      <c r="M93" s="168" t="s">
        <v>156</v>
      </c>
      <c r="N93" s="168" t="s">
        <v>18</v>
      </c>
      <c r="O93" s="169" t="s">
        <v>89</v>
      </c>
      <c r="P93" s="289" t="s">
        <v>154</v>
      </c>
      <c r="Q93" s="168" t="s">
        <v>156</v>
      </c>
      <c r="R93" s="168" t="s">
        <v>18</v>
      </c>
      <c r="S93" s="169" t="s">
        <v>89</v>
      </c>
      <c r="T93" s="289" t="s">
        <v>154</v>
      </c>
      <c r="U93" s="168" t="s">
        <v>156</v>
      </c>
      <c r="V93" s="168" t="s">
        <v>18</v>
      </c>
      <c r="W93" s="357" t="s">
        <v>89</v>
      </c>
      <c r="X93" s="216"/>
      <c r="Y93" s="383"/>
      <c r="Z93" s="384"/>
      <c r="AA93" s="384"/>
      <c r="AC93" s="186" t="s">
        <v>109</v>
      </c>
    </row>
    <row r="94" spans="1:29" ht="14.55" customHeight="1">
      <c r="A94" s="415" t="s">
        <v>211</v>
      </c>
      <c r="B94" s="129"/>
      <c r="C94" s="299"/>
      <c r="D94" s="318"/>
      <c r="E94" s="247"/>
      <c r="F94" s="263"/>
      <c r="G94" s="337"/>
      <c r="H94" s="318"/>
      <c r="I94" s="247"/>
      <c r="J94" s="263"/>
      <c r="K94" s="337"/>
      <c r="L94" s="318"/>
      <c r="M94" s="247"/>
      <c r="N94" s="263"/>
      <c r="O94" s="337"/>
      <c r="P94" s="318"/>
      <c r="Q94" s="247"/>
      <c r="R94" s="263"/>
      <c r="S94" s="337"/>
      <c r="T94" s="318"/>
      <c r="U94" s="247"/>
      <c r="V94" s="263"/>
      <c r="W94" s="368"/>
      <c r="X94" s="65"/>
      <c r="Y94" s="69"/>
      <c r="Z94" s="17"/>
      <c r="AA94" s="17"/>
      <c r="AC94" s="161"/>
    </row>
    <row r="95" spans="1:29" ht="24.6" customHeight="1">
      <c r="A95" s="225" t="s">
        <v>212</v>
      </c>
      <c r="B95" s="52">
        <v>0</v>
      </c>
      <c r="C95" s="139" t="s">
        <v>150</v>
      </c>
      <c r="D95" s="319" t="s">
        <v>152</v>
      </c>
      <c r="E95" s="248" t="s">
        <v>149</v>
      </c>
      <c r="F95" s="271">
        <f>$B95</f>
        <v>0</v>
      </c>
      <c r="G95" s="338">
        <f>D94*E94*F95</f>
        <v>0</v>
      </c>
      <c r="H95" s="319" t="s">
        <v>152</v>
      </c>
      <c r="I95" s="248" t="s">
        <v>149</v>
      </c>
      <c r="J95" s="271">
        <f>$B95*(1+Annual_Inflation_Rate)</f>
        <v>0</v>
      </c>
      <c r="K95" s="338">
        <f>H94*I94*J95</f>
        <v>0</v>
      </c>
      <c r="L95" s="319" t="s">
        <v>152</v>
      </c>
      <c r="M95" s="248" t="s">
        <v>149</v>
      </c>
      <c r="N95" s="271">
        <f>$B95*POWER((1+Annual_Inflation_Rate),2)</f>
        <v>0</v>
      </c>
      <c r="O95" s="338">
        <f>L94*M94*N95</f>
        <v>0</v>
      </c>
      <c r="P95" s="319" t="s">
        <v>152</v>
      </c>
      <c r="Q95" s="248" t="s">
        <v>149</v>
      </c>
      <c r="R95" s="271">
        <f>$B95*POWER((1+Annual_Inflation_Rate),3)</f>
        <v>0</v>
      </c>
      <c r="S95" s="338">
        <f>P94*Q94*R95</f>
        <v>0</v>
      </c>
      <c r="T95" s="319" t="s">
        <v>152</v>
      </c>
      <c r="U95" s="248" t="s">
        <v>149</v>
      </c>
      <c r="V95" s="271">
        <f>$B95*POWER((1+Annual_Inflation_Rate),4)</f>
        <v>0</v>
      </c>
      <c r="W95" s="369">
        <f>T94*U94*V95</f>
        <v>0</v>
      </c>
      <c r="X95" s="65"/>
      <c r="Y95" s="69">
        <f t="shared" ref="Y95:Y99" si="101">S95+O95+K95+G95+W95</f>
        <v>0</v>
      </c>
      <c r="Z95" s="57">
        <v>0</v>
      </c>
      <c r="AA95" s="17">
        <f t="shared" ref="AA95:AA99" si="102">Y95+Z95</f>
        <v>0</v>
      </c>
      <c r="AC95" s="161"/>
    </row>
    <row r="96" spans="1:29">
      <c r="A96" s="52" t="s">
        <v>237</v>
      </c>
      <c r="B96" s="52">
        <v>0</v>
      </c>
      <c r="C96" s="139" t="s">
        <v>155</v>
      </c>
      <c r="D96" s="318"/>
      <c r="E96" s="247"/>
      <c r="F96" s="271">
        <f>$B96</f>
        <v>0</v>
      </c>
      <c r="G96" s="338">
        <f>D94*E94*(D96+E96)*F96</f>
        <v>0</v>
      </c>
      <c r="H96" s="318"/>
      <c r="I96" s="247"/>
      <c r="J96" s="271">
        <f>$B96*(1+Annual_Inflation_Rate)</f>
        <v>0</v>
      </c>
      <c r="K96" s="338">
        <f>H94*I94*(H96+I96)*J96</f>
        <v>0</v>
      </c>
      <c r="L96" s="318"/>
      <c r="M96" s="247"/>
      <c r="N96" s="271">
        <f>$B96*POWER((1+Annual_Inflation_Rate),2)</f>
        <v>0</v>
      </c>
      <c r="O96" s="338">
        <f>L94*M94*(L96+M96)*N96</f>
        <v>0</v>
      </c>
      <c r="P96" s="318"/>
      <c r="Q96" s="247"/>
      <c r="R96" s="271">
        <f>$B96*POWER((1+Annual_Inflation_Rate),3)</f>
        <v>0</v>
      </c>
      <c r="S96" s="338">
        <f>P94*Q94*(P96+Q96)*R96</f>
        <v>0</v>
      </c>
      <c r="T96" s="318"/>
      <c r="U96" s="247"/>
      <c r="V96" s="271">
        <f>$B96*POWER((1+Annual_Inflation_Rate),4)</f>
        <v>0</v>
      </c>
      <c r="W96" s="369">
        <f>T94*U94*(T96+U96)*V96</f>
        <v>0</v>
      </c>
      <c r="X96" s="65"/>
      <c r="Y96" s="69">
        <f t="shared" si="101"/>
        <v>0</v>
      </c>
      <c r="Z96" s="57">
        <v>0</v>
      </c>
      <c r="AA96" s="17">
        <f t="shared" si="102"/>
        <v>0</v>
      </c>
      <c r="AC96" s="161"/>
    </row>
    <row r="97" spans="1:29">
      <c r="A97" s="52" t="s">
        <v>213</v>
      </c>
      <c r="B97" s="52">
        <v>0</v>
      </c>
      <c r="C97" s="139" t="s">
        <v>66</v>
      </c>
      <c r="D97" s="320"/>
      <c r="E97" s="150"/>
      <c r="F97" s="271">
        <f>$B97</f>
        <v>0</v>
      </c>
      <c r="G97" s="338">
        <f>D94*F97</f>
        <v>0</v>
      </c>
      <c r="H97" s="320"/>
      <c r="I97" s="150"/>
      <c r="J97" s="271">
        <f>$B97*(1+Annual_Inflation_Rate)</f>
        <v>0</v>
      </c>
      <c r="K97" s="338">
        <f>H94*J97</f>
        <v>0</v>
      </c>
      <c r="L97" s="320"/>
      <c r="M97" s="150"/>
      <c r="N97" s="271">
        <f>$B97*POWER((1+Annual_Inflation_Rate),2)</f>
        <v>0</v>
      </c>
      <c r="O97" s="338">
        <f>L94*N97</f>
        <v>0</v>
      </c>
      <c r="P97" s="320"/>
      <c r="Q97" s="150"/>
      <c r="R97" s="271">
        <f>$B97*POWER((1+Annual_Inflation_Rate),3)</f>
        <v>0</v>
      </c>
      <c r="S97" s="338">
        <f>P94*R97</f>
        <v>0</v>
      </c>
      <c r="T97" s="320"/>
      <c r="U97" s="150"/>
      <c r="V97" s="271">
        <f>$B97*POWER((1+Annual_Inflation_Rate),4)</f>
        <v>0</v>
      </c>
      <c r="W97" s="369">
        <f>T94*V97</f>
        <v>0</v>
      </c>
      <c r="X97" s="65"/>
      <c r="Y97" s="69">
        <f t="shared" ref="Y97" si="103">S97+O97+K97+G97+W97</f>
        <v>0</v>
      </c>
      <c r="Z97" s="57">
        <v>0</v>
      </c>
      <c r="AA97" s="17">
        <f t="shared" ref="AA97" si="104">Y97+Z97</f>
        <v>0</v>
      </c>
      <c r="AC97" s="161"/>
    </row>
    <row r="98" spans="1:29">
      <c r="A98" s="52" t="s">
        <v>214</v>
      </c>
      <c r="B98" s="52">
        <v>0</v>
      </c>
      <c r="C98" s="139" t="s">
        <v>151</v>
      </c>
      <c r="D98" s="320"/>
      <c r="E98" s="150"/>
      <c r="F98" s="271">
        <f>$B98</f>
        <v>0</v>
      </c>
      <c r="G98" s="338">
        <f>D94*E96*F98</f>
        <v>0</v>
      </c>
      <c r="H98" s="320"/>
      <c r="I98" s="150"/>
      <c r="J98" s="271">
        <f>$B98*(1+Annual_Inflation_Rate)</f>
        <v>0</v>
      </c>
      <c r="K98" s="338">
        <f>H94*I96*J98</f>
        <v>0</v>
      </c>
      <c r="L98" s="320"/>
      <c r="M98" s="150"/>
      <c r="N98" s="271">
        <f>$B98*POWER((1+Annual_Inflation_Rate),2)</f>
        <v>0</v>
      </c>
      <c r="O98" s="338">
        <f>L94*M96*N98</f>
        <v>0</v>
      </c>
      <c r="P98" s="320"/>
      <c r="Q98" s="150"/>
      <c r="R98" s="271">
        <f>$B98*POWER((1+Annual_Inflation_Rate),3)</f>
        <v>0</v>
      </c>
      <c r="S98" s="338">
        <f>P94*Q96*R98</f>
        <v>0</v>
      </c>
      <c r="T98" s="320"/>
      <c r="U98" s="150"/>
      <c r="V98" s="271">
        <f>$B98*POWER((1+Annual_Inflation_Rate),4)</f>
        <v>0</v>
      </c>
      <c r="W98" s="369">
        <f>T94*U96*V98</f>
        <v>0</v>
      </c>
      <c r="X98" s="65"/>
      <c r="Y98" s="69">
        <f t="shared" si="101"/>
        <v>0</v>
      </c>
      <c r="Z98" s="57">
        <v>0</v>
      </c>
      <c r="AA98" s="17">
        <f t="shared" si="102"/>
        <v>0</v>
      </c>
      <c r="AC98" s="161"/>
    </row>
    <row r="99" spans="1:29">
      <c r="A99" s="52" t="s">
        <v>215</v>
      </c>
      <c r="B99" s="52">
        <v>0</v>
      </c>
      <c r="C99" s="149" t="s">
        <v>153</v>
      </c>
      <c r="D99" s="321"/>
      <c r="E99" s="151"/>
      <c r="F99" s="272">
        <f>$B99</f>
        <v>0</v>
      </c>
      <c r="G99" s="339">
        <f>D94*E94*E96*F99</f>
        <v>0</v>
      </c>
      <c r="H99" s="321"/>
      <c r="I99" s="151"/>
      <c r="J99" s="272">
        <f>$B99*(1+Annual_Inflation_Rate)</f>
        <v>0</v>
      </c>
      <c r="K99" s="339">
        <f>H94*I94*I96*J99</f>
        <v>0</v>
      </c>
      <c r="L99" s="321"/>
      <c r="M99" s="151"/>
      <c r="N99" s="272">
        <f>$B99*POWER((1+Annual_Inflation_Rate),2)</f>
        <v>0</v>
      </c>
      <c r="O99" s="339">
        <f>L94*M94*M96*N99</f>
        <v>0</v>
      </c>
      <c r="P99" s="321"/>
      <c r="Q99" s="151"/>
      <c r="R99" s="272">
        <f>$B99*POWER((1+Annual_Inflation_Rate),3)</f>
        <v>0</v>
      </c>
      <c r="S99" s="339">
        <f>P94*Q94*Q96*R99</f>
        <v>0</v>
      </c>
      <c r="T99" s="321"/>
      <c r="U99" s="151"/>
      <c r="V99" s="272">
        <f>$B99*POWER((1+Annual_Inflation_Rate),4)</f>
        <v>0</v>
      </c>
      <c r="W99" s="370">
        <f>T94*U94*U96*V99</f>
        <v>0</v>
      </c>
      <c r="X99" s="65"/>
      <c r="Y99" s="69">
        <f t="shared" si="101"/>
        <v>0</v>
      </c>
      <c r="Z99" s="57">
        <v>0</v>
      </c>
      <c r="AA99" s="17">
        <f t="shared" si="102"/>
        <v>0</v>
      </c>
      <c r="AC99" s="161"/>
    </row>
    <row r="100" spans="1:29" ht="12">
      <c r="A100" s="153"/>
      <c r="B100" s="152"/>
      <c r="C100" s="110"/>
      <c r="D100" s="322" t="s">
        <v>157</v>
      </c>
      <c r="E100" s="249" t="s">
        <v>96</v>
      </c>
      <c r="F100" s="249" t="s">
        <v>18</v>
      </c>
      <c r="G100" s="340" t="s">
        <v>89</v>
      </c>
      <c r="H100" s="322" t="s">
        <v>157</v>
      </c>
      <c r="I100" s="249" t="s">
        <v>96</v>
      </c>
      <c r="J100" s="249" t="s">
        <v>18</v>
      </c>
      <c r="K100" s="340" t="s">
        <v>89</v>
      </c>
      <c r="L100" s="322" t="s">
        <v>157</v>
      </c>
      <c r="M100" s="249" t="s">
        <v>96</v>
      </c>
      <c r="N100" s="249" t="s">
        <v>18</v>
      </c>
      <c r="O100" s="340" t="s">
        <v>89</v>
      </c>
      <c r="P100" s="322" t="s">
        <v>157</v>
      </c>
      <c r="Q100" s="249" t="s">
        <v>96</v>
      </c>
      <c r="R100" s="249" t="s">
        <v>18</v>
      </c>
      <c r="S100" s="340" t="s">
        <v>89</v>
      </c>
      <c r="T100" s="322" t="s">
        <v>157</v>
      </c>
      <c r="U100" s="249" t="s">
        <v>96</v>
      </c>
      <c r="V100" s="249" t="s">
        <v>18</v>
      </c>
      <c r="W100" s="371" t="s">
        <v>89</v>
      </c>
      <c r="X100" s="65"/>
      <c r="Y100" s="69"/>
      <c r="Z100" s="17"/>
      <c r="AA100" s="17"/>
      <c r="AC100" s="161"/>
    </row>
    <row r="101" spans="1:29" ht="14.55" customHeight="1">
      <c r="A101" s="415" t="s">
        <v>216</v>
      </c>
      <c r="B101" s="129"/>
      <c r="C101" s="299"/>
      <c r="D101" s="318"/>
      <c r="E101" s="273"/>
      <c r="F101" s="263"/>
      <c r="G101" s="332"/>
      <c r="H101" s="318"/>
      <c r="I101" s="273"/>
      <c r="J101" s="263"/>
      <c r="K101" s="332"/>
      <c r="L101" s="318"/>
      <c r="M101" s="273"/>
      <c r="N101" s="263"/>
      <c r="O101" s="332"/>
      <c r="P101" s="318"/>
      <c r="Q101" s="273"/>
      <c r="R101" s="263"/>
      <c r="S101" s="332"/>
      <c r="T101" s="318"/>
      <c r="U101" s="273"/>
      <c r="V101" s="263"/>
      <c r="W101" s="362"/>
      <c r="X101" s="65"/>
      <c r="Y101" s="69"/>
      <c r="Z101" s="17"/>
      <c r="AA101" s="17"/>
      <c r="AC101" s="161"/>
    </row>
    <row r="102" spans="1:29" ht="12">
      <c r="A102" s="225" t="s">
        <v>212</v>
      </c>
      <c r="B102" s="52">
        <v>0</v>
      </c>
      <c r="C102" s="139" t="s">
        <v>150</v>
      </c>
      <c r="D102" s="319" t="s">
        <v>158</v>
      </c>
      <c r="E102" s="274" t="s">
        <v>159</v>
      </c>
      <c r="F102" s="271">
        <f>$B102</f>
        <v>0</v>
      </c>
      <c r="G102" s="332">
        <f>D101*E101*F102</f>
        <v>0</v>
      </c>
      <c r="H102" s="319" t="s">
        <v>158</v>
      </c>
      <c r="I102" s="274" t="s">
        <v>159</v>
      </c>
      <c r="J102" s="271">
        <f>$B102*(1+Annual_Inflation_Rate)</f>
        <v>0</v>
      </c>
      <c r="K102" s="332">
        <f>H101*I101*J102</f>
        <v>0</v>
      </c>
      <c r="L102" s="319" t="s">
        <v>158</v>
      </c>
      <c r="M102" s="274" t="s">
        <v>159</v>
      </c>
      <c r="N102" s="271">
        <f>$B102*POWER((1+Annual_Inflation_Rate),2)</f>
        <v>0</v>
      </c>
      <c r="O102" s="332">
        <f>L101*M101*N102</f>
        <v>0</v>
      </c>
      <c r="P102" s="319" t="s">
        <v>158</v>
      </c>
      <c r="Q102" s="274" t="s">
        <v>159</v>
      </c>
      <c r="R102" s="271">
        <f>$B102*POWER((1+Annual_Inflation_Rate),3)</f>
        <v>0</v>
      </c>
      <c r="S102" s="332">
        <f>P101*Q101*R102</f>
        <v>0</v>
      </c>
      <c r="T102" s="319" t="s">
        <v>158</v>
      </c>
      <c r="U102" s="274" t="s">
        <v>159</v>
      </c>
      <c r="V102" s="271">
        <f>$B102*POWER((1+Annual_Inflation_Rate),4)</f>
        <v>0</v>
      </c>
      <c r="W102" s="362">
        <f>T101*U101*V102</f>
        <v>0</v>
      </c>
      <c r="X102" s="65"/>
      <c r="Y102" s="69">
        <f t="shared" ref="Y102:Y106" si="105">S102+O102+K102+G102+W102</f>
        <v>0</v>
      </c>
      <c r="Z102" s="57">
        <v>0</v>
      </c>
      <c r="AA102" s="17">
        <f t="shared" ref="AA102:AA106" si="106">Y102+Z102</f>
        <v>0</v>
      </c>
      <c r="AC102" s="161"/>
    </row>
    <row r="103" spans="1:29">
      <c r="A103" s="52" t="s">
        <v>237</v>
      </c>
      <c r="B103" s="52">
        <v>0</v>
      </c>
      <c r="C103" s="139" t="s">
        <v>155</v>
      </c>
      <c r="D103" s="318"/>
      <c r="E103" s="273"/>
      <c r="F103" s="271">
        <f>$B103</f>
        <v>0</v>
      </c>
      <c r="G103" s="332">
        <f>D101*E101*(D103+E103)*F103</f>
        <v>0</v>
      </c>
      <c r="H103" s="318"/>
      <c r="I103" s="273"/>
      <c r="J103" s="271">
        <f>$B103*(1+Annual_Inflation_Rate)</f>
        <v>0</v>
      </c>
      <c r="K103" s="332">
        <f>H101*I101*(H103+I103)*J103</f>
        <v>0</v>
      </c>
      <c r="L103" s="318"/>
      <c r="M103" s="273"/>
      <c r="N103" s="271">
        <f>$B103*POWER((1+Annual_Inflation_Rate),2)</f>
        <v>0</v>
      </c>
      <c r="O103" s="332">
        <f>L101*M101*(L103+M103)*N103</f>
        <v>0</v>
      </c>
      <c r="P103" s="318"/>
      <c r="Q103" s="273"/>
      <c r="R103" s="271">
        <f>$B103*POWER((1+Annual_Inflation_Rate),3)</f>
        <v>0</v>
      </c>
      <c r="S103" s="332">
        <f>P101*Q101*(P103+Q103)*R103</f>
        <v>0</v>
      </c>
      <c r="T103" s="318"/>
      <c r="U103" s="273"/>
      <c r="V103" s="271">
        <f>$B103*POWER((1+Annual_Inflation_Rate),4)</f>
        <v>0</v>
      </c>
      <c r="W103" s="362">
        <f>T101*U101*(T103+U103)*V103</f>
        <v>0</v>
      </c>
      <c r="X103" s="65"/>
      <c r="Y103" s="69">
        <f t="shared" si="105"/>
        <v>0</v>
      </c>
      <c r="Z103" s="57">
        <v>0</v>
      </c>
      <c r="AA103" s="17">
        <f t="shared" si="106"/>
        <v>0</v>
      </c>
      <c r="AC103" s="161"/>
    </row>
    <row r="104" spans="1:29">
      <c r="A104" s="52" t="s">
        <v>213</v>
      </c>
      <c r="B104" s="52">
        <v>0</v>
      </c>
      <c r="C104" s="139" t="s">
        <v>66</v>
      </c>
      <c r="D104" s="320"/>
      <c r="E104" s="150"/>
      <c r="F104" s="271">
        <f>$B104</f>
        <v>0</v>
      </c>
      <c r="G104" s="332">
        <f>D101*F104</f>
        <v>0</v>
      </c>
      <c r="H104" s="320"/>
      <c r="I104" s="150"/>
      <c r="J104" s="271">
        <f>$B104*(1+Annual_Inflation_Rate)</f>
        <v>0</v>
      </c>
      <c r="K104" s="332">
        <f>H101*J104</f>
        <v>0</v>
      </c>
      <c r="L104" s="320"/>
      <c r="M104" s="150"/>
      <c r="N104" s="271">
        <f>$B104*POWER((1+Annual_Inflation_Rate),2)</f>
        <v>0</v>
      </c>
      <c r="O104" s="332">
        <f>L101*N104</f>
        <v>0</v>
      </c>
      <c r="P104" s="320"/>
      <c r="Q104" s="150"/>
      <c r="R104" s="271">
        <f>$B104*POWER((1+Annual_Inflation_Rate),3)</f>
        <v>0</v>
      </c>
      <c r="S104" s="332">
        <f>P101*R104</f>
        <v>0</v>
      </c>
      <c r="T104" s="320"/>
      <c r="U104" s="150"/>
      <c r="V104" s="271">
        <f>$B104*POWER((1+Annual_Inflation_Rate),4)</f>
        <v>0</v>
      </c>
      <c r="W104" s="362">
        <f>T101*V104</f>
        <v>0</v>
      </c>
      <c r="X104" s="65"/>
      <c r="Y104" s="69">
        <f t="shared" si="105"/>
        <v>0</v>
      </c>
      <c r="Z104" s="57">
        <v>0</v>
      </c>
      <c r="AA104" s="17">
        <f t="shared" si="106"/>
        <v>0</v>
      </c>
      <c r="AC104" s="161"/>
    </row>
    <row r="105" spans="1:29">
      <c r="A105" s="52" t="s">
        <v>214</v>
      </c>
      <c r="B105" s="52">
        <v>0</v>
      </c>
      <c r="C105" s="139" t="s">
        <v>151</v>
      </c>
      <c r="D105" s="320"/>
      <c r="E105" s="150"/>
      <c r="F105" s="271">
        <f>$B105</f>
        <v>0</v>
      </c>
      <c r="G105" s="332">
        <f>D101*E103*F105</f>
        <v>0</v>
      </c>
      <c r="H105" s="320"/>
      <c r="I105" s="150"/>
      <c r="J105" s="271">
        <f>$B105*(1+Annual_Inflation_Rate)</f>
        <v>0</v>
      </c>
      <c r="K105" s="332">
        <f>H101*I103*J105</f>
        <v>0</v>
      </c>
      <c r="L105" s="320"/>
      <c r="M105" s="150"/>
      <c r="N105" s="271">
        <f>$B105*POWER((1+Annual_Inflation_Rate),2)</f>
        <v>0</v>
      </c>
      <c r="O105" s="332">
        <f>L101*M103*N105</f>
        <v>0</v>
      </c>
      <c r="P105" s="320"/>
      <c r="Q105" s="150"/>
      <c r="R105" s="271">
        <f>$B105*POWER((1+Annual_Inflation_Rate),3)</f>
        <v>0</v>
      </c>
      <c r="S105" s="332">
        <f>P101*Q103*R105</f>
        <v>0</v>
      </c>
      <c r="T105" s="320"/>
      <c r="U105" s="150"/>
      <c r="V105" s="271">
        <f>$B105*POWER((1+Annual_Inflation_Rate),4)</f>
        <v>0</v>
      </c>
      <c r="W105" s="362">
        <f>T101*U103*V105</f>
        <v>0</v>
      </c>
      <c r="X105" s="65"/>
      <c r="Y105" s="69">
        <f t="shared" si="105"/>
        <v>0</v>
      </c>
      <c r="Z105" s="57">
        <v>0</v>
      </c>
      <c r="AA105" s="17">
        <f t="shared" si="106"/>
        <v>0</v>
      </c>
      <c r="AC105" s="161"/>
    </row>
    <row r="106" spans="1:29">
      <c r="A106" s="52" t="s">
        <v>215</v>
      </c>
      <c r="B106" s="52">
        <v>0</v>
      </c>
      <c r="C106" s="149" t="s">
        <v>153</v>
      </c>
      <c r="D106" s="321"/>
      <c r="E106" s="151"/>
      <c r="F106" s="272">
        <f>$B106</f>
        <v>0</v>
      </c>
      <c r="G106" s="332">
        <f>D101*E101*E103*F106</f>
        <v>0</v>
      </c>
      <c r="H106" s="321"/>
      <c r="I106" s="151"/>
      <c r="J106" s="272">
        <f>$B106*(1+Annual_Inflation_Rate)</f>
        <v>0</v>
      </c>
      <c r="K106" s="332">
        <f>H101*I101*I103*J106</f>
        <v>0</v>
      </c>
      <c r="L106" s="321"/>
      <c r="M106" s="151"/>
      <c r="N106" s="272">
        <f>$B106*POWER((1+Annual_Inflation_Rate),2)</f>
        <v>0</v>
      </c>
      <c r="O106" s="332">
        <f>L101*M101*M103*N106</f>
        <v>0</v>
      </c>
      <c r="P106" s="321"/>
      <c r="Q106" s="151"/>
      <c r="R106" s="272">
        <f>$B106*POWER((1+Annual_Inflation_Rate),3)</f>
        <v>0</v>
      </c>
      <c r="S106" s="332">
        <f>P101*Q101*Q103*R106</f>
        <v>0</v>
      </c>
      <c r="T106" s="321"/>
      <c r="U106" s="151"/>
      <c r="V106" s="272">
        <f>$B106*POWER((1+Annual_Inflation_Rate),4)</f>
        <v>0</v>
      </c>
      <c r="W106" s="362">
        <f>T101*U101*U103*V106</f>
        <v>0</v>
      </c>
      <c r="X106" s="65"/>
      <c r="Y106" s="69">
        <f t="shared" si="105"/>
        <v>0</v>
      </c>
      <c r="Z106" s="57">
        <v>0</v>
      </c>
      <c r="AA106" s="17">
        <f t="shared" si="106"/>
        <v>0</v>
      </c>
      <c r="AC106" s="161"/>
    </row>
    <row r="107" spans="1:29" ht="12">
      <c r="A107" s="153"/>
      <c r="B107" s="152"/>
      <c r="C107" s="110"/>
      <c r="D107" s="322" t="s">
        <v>157</v>
      </c>
      <c r="E107" s="249" t="s">
        <v>96</v>
      </c>
      <c r="F107" s="249" t="s">
        <v>18</v>
      </c>
      <c r="G107" s="340" t="s">
        <v>89</v>
      </c>
      <c r="H107" s="322" t="s">
        <v>157</v>
      </c>
      <c r="I107" s="249" t="s">
        <v>96</v>
      </c>
      <c r="J107" s="249" t="s">
        <v>18</v>
      </c>
      <c r="K107" s="340" t="s">
        <v>89</v>
      </c>
      <c r="L107" s="322" t="s">
        <v>157</v>
      </c>
      <c r="M107" s="249" t="s">
        <v>96</v>
      </c>
      <c r="N107" s="249" t="s">
        <v>18</v>
      </c>
      <c r="O107" s="340" t="s">
        <v>89</v>
      </c>
      <c r="P107" s="322" t="s">
        <v>157</v>
      </c>
      <c r="Q107" s="249" t="s">
        <v>96</v>
      </c>
      <c r="R107" s="249" t="s">
        <v>18</v>
      </c>
      <c r="S107" s="340" t="s">
        <v>89</v>
      </c>
      <c r="T107" s="322" t="s">
        <v>157</v>
      </c>
      <c r="U107" s="249" t="s">
        <v>96</v>
      </c>
      <c r="V107" s="249" t="s">
        <v>18</v>
      </c>
      <c r="W107" s="371" t="s">
        <v>89</v>
      </c>
      <c r="X107" s="65"/>
      <c r="Y107" s="69"/>
      <c r="Z107" s="17"/>
      <c r="AA107" s="17"/>
      <c r="AC107" s="161"/>
    </row>
    <row r="108" spans="1:29" ht="14.55" customHeight="1">
      <c r="A108" s="415" t="s">
        <v>217</v>
      </c>
      <c r="B108" s="129"/>
      <c r="C108" s="299"/>
      <c r="D108" s="318"/>
      <c r="E108" s="273"/>
      <c r="F108" s="263"/>
      <c r="G108" s="332"/>
      <c r="H108" s="318"/>
      <c r="I108" s="273"/>
      <c r="J108" s="263"/>
      <c r="K108" s="332"/>
      <c r="L108" s="318"/>
      <c r="M108" s="273"/>
      <c r="N108" s="263"/>
      <c r="O108" s="332"/>
      <c r="P108" s="318"/>
      <c r="Q108" s="273"/>
      <c r="R108" s="263"/>
      <c r="S108" s="332"/>
      <c r="T108" s="318"/>
      <c r="U108" s="273"/>
      <c r="V108" s="263"/>
      <c r="W108" s="362"/>
      <c r="X108" s="65"/>
      <c r="Y108" s="69"/>
      <c r="Z108" s="17"/>
      <c r="AA108" s="17"/>
      <c r="AC108" s="161"/>
    </row>
    <row r="109" spans="1:29" ht="12">
      <c r="A109" s="225" t="s">
        <v>212</v>
      </c>
      <c r="B109" s="52">
        <v>0</v>
      </c>
      <c r="C109" s="139" t="s">
        <v>150</v>
      </c>
      <c r="D109" s="319" t="s">
        <v>158</v>
      </c>
      <c r="E109" s="274" t="s">
        <v>159</v>
      </c>
      <c r="F109" s="271">
        <f>$B109</f>
        <v>0</v>
      </c>
      <c r="G109" s="332">
        <f>D108*E108*F109</f>
        <v>0</v>
      </c>
      <c r="H109" s="319" t="s">
        <v>158</v>
      </c>
      <c r="I109" s="274" t="s">
        <v>159</v>
      </c>
      <c r="J109" s="271">
        <f>$B109*(1+Annual_Inflation_Rate)</f>
        <v>0</v>
      </c>
      <c r="K109" s="332">
        <f>H108*I108*J109</f>
        <v>0</v>
      </c>
      <c r="L109" s="319" t="s">
        <v>158</v>
      </c>
      <c r="M109" s="274" t="s">
        <v>159</v>
      </c>
      <c r="N109" s="271">
        <f>$B109*POWER((1+Annual_Inflation_Rate),2)</f>
        <v>0</v>
      </c>
      <c r="O109" s="332">
        <f>L108*M108*N109</f>
        <v>0</v>
      </c>
      <c r="P109" s="319" t="s">
        <v>158</v>
      </c>
      <c r="Q109" s="274" t="s">
        <v>159</v>
      </c>
      <c r="R109" s="271">
        <f>$B109*POWER((1+Annual_Inflation_Rate),3)</f>
        <v>0</v>
      </c>
      <c r="S109" s="332">
        <f>P108*Q108*R109</f>
        <v>0</v>
      </c>
      <c r="T109" s="319" t="s">
        <v>158</v>
      </c>
      <c r="U109" s="274" t="s">
        <v>159</v>
      </c>
      <c r="V109" s="271">
        <f>$B109*POWER((1+Annual_Inflation_Rate),4)</f>
        <v>0</v>
      </c>
      <c r="W109" s="362">
        <f>T108*U108*V109</f>
        <v>0</v>
      </c>
      <c r="X109" s="65"/>
      <c r="Y109" s="69">
        <f t="shared" ref="Y109:Y113" si="107">S109+O109+K109+G109+W109</f>
        <v>0</v>
      </c>
      <c r="Z109" s="57">
        <v>0</v>
      </c>
      <c r="AA109" s="17">
        <f t="shared" ref="AA109:AA113" si="108">Y109+Z109</f>
        <v>0</v>
      </c>
      <c r="AC109" s="161"/>
    </row>
    <row r="110" spans="1:29">
      <c r="A110" s="52" t="s">
        <v>237</v>
      </c>
      <c r="B110" s="52">
        <v>0</v>
      </c>
      <c r="C110" s="139" t="s">
        <v>155</v>
      </c>
      <c r="D110" s="318"/>
      <c r="E110" s="273"/>
      <c r="F110" s="271">
        <f>$B110</f>
        <v>0</v>
      </c>
      <c r="G110" s="332">
        <f>D108*E108*(D110+E110)*F110</f>
        <v>0</v>
      </c>
      <c r="H110" s="318"/>
      <c r="I110" s="273"/>
      <c r="J110" s="271">
        <f>$B110*(1+Annual_Inflation_Rate)</f>
        <v>0</v>
      </c>
      <c r="K110" s="332">
        <f>H108*I108*(H110+I110)*J110</f>
        <v>0</v>
      </c>
      <c r="L110" s="318"/>
      <c r="M110" s="273"/>
      <c r="N110" s="271">
        <f>$B110*POWER((1+Annual_Inflation_Rate),2)</f>
        <v>0</v>
      </c>
      <c r="O110" s="332">
        <f>L108*M108*(L110+M110)*N110</f>
        <v>0</v>
      </c>
      <c r="P110" s="318"/>
      <c r="Q110" s="273"/>
      <c r="R110" s="271">
        <f>$B110*POWER((1+Annual_Inflation_Rate),3)</f>
        <v>0</v>
      </c>
      <c r="S110" s="332">
        <f>P108*Q108*(P110+Q110)*R110</f>
        <v>0</v>
      </c>
      <c r="T110" s="318"/>
      <c r="U110" s="273"/>
      <c r="V110" s="271">
        <f>$B110*POWER((1+Annual_Inflation_Rate),4)</f>
        <v>0</v>
      </c>
      <c r="W110" s="362">
        <f>T108*U108*(T110+U110)*V110</f>
        <v>0</v>
      </c>
      <c r="X110" s="65"/>
      <c r="Y110" s="69">
        <f t="shared" si="107"/>
        <v>0</v>
      </c>
      <c r="Z110" s="57">
        <v>0</v>
      </c>
      <c r="AA110" s="17">
        <f t="shared" si="108"/>
        <v>0</v>
      </c>
      <c r="AC110" s="161"/>
    </row>
    <row r="111" spans="1:29">
      <c r="A111" s="52" t="s">
        <v>213</v>
      </c>
      <c r="B111" s="52">
        <v>0</v>
      </c>
      <c r="C111" s="139" t="s">
        <v>66</v>
      </c>
      <c r="D111" s="320"/>
      <c r="E111" s="150"/>
      <c r="F111" s="271">
        <f>$B111</f>
        <v>0</v>
      </c>
      <c r="G111" s="332">
        <f>D108*F111</f>
        <v>0</v>
      </c>
      <c r="H111" s="320"/>
      <c r="I111" s="150"/>
      <c r="J111" s="271">
        <f>$B111*(1+Annual_Inflation_Rate)</f>
        <v>0</v>
      </c>
      <c r="K111" s="332">
        <f>H108*J111</f>
        <v>0</v>
      </c>
      <c r="L111" s="320"/>
      <c r="M111" s="150"/>
      <c r="N111" s="271">
        <f>$B111*POWER((1+Annual_Inflation_Rate),2)</f>
        <v>0</v>
      </c>
      <c r="O111" s="332">
        <f>L108*N111</f>
        <v>0</v>
      </c>
      <c r="P111" s="320"/>
      <c r="Q111" s="150"/>
      <c r="R111" s="271">
        <f>$B111*POWER((1+Annual_Inflation_Rate),3)</f>
        <v>0</v>
      </c>
      <c r="S111" s="332">
        <f>P108*R111</f>
        <v>0</v>
      </c>
      <c r="T111" s="320"/>
      <c r="U111" s="150"/>
      <c r="V111" s="271">
        <f>$B111*POWER((1+Annual_Inflation_Rate),4)</f>
        <v>0</v>
      </c>
      <c r="W111" s="362">
        <f>T108*V111</f>
        <v>0</v>
      </c>
      <c r="X111" s="65"/>
      <c r="Y111" s="69">
        <f t="shared" si="107"/>
        <v>0</v>
      </c>
      <c r="Z111" s="57">
        <v>0</v>
      </c>
      <c r="AA111" s="17">
        <f t="shared" si="108"/>
        <v>0</v>
      </c>
      <c r="AC111" s="161"/>
    </row>
    <row r="112" spans="1:29">
      <c r="A112" s="52" t="s">
        <v>214</v>
      </c>
      <c r="B112" s="52">
        <v>0</v>
      </c>
      <c r="C112" s="139" t="s">
        <v>151</v>
      </c>
      <c r="D112" s="320"/>
      <c r="E112" s="150"/>
      <c r="F112" s="271">
        <f>$B112</f>
        <v>0</v>
      </c>
      <c r="G112" s="332">
        <f>D108*E110*F112</f>
        <v>0</v>
      </c>
      <c r="H112" s="320"/>
      <c r="I112" s="150"/>
      <c r="J112" s="271">
        <f>$B112*(1+Annual_Inflation_Rate)</f>
        <v>0</v>
      </c>
      <c r="K112" s="332">
        <f>H108*I110*J112</f>
        <v>0</v>
      </c>
      <c r="L112" s="320"/>
      <c r="M112" s="150"/>
      <c r="N112" s="271">
        <f>$B112*POWER((1+Annual_Inflation_Rate),2)</f>
        <v>0</v>
      </c>
      <c r="O112" s="332">
        <f>L108*M110*N112</f>
        <v>0</v>
      </c>
      <c r="P112" s="320"/>
      <c r="Q112" s="150"/>
      <c r="R112" s="271">
        <f>$B112*POWER((1+Annual_Inflation_Rate),3)</f>
        <v>0</v>
      </c>
      <c r="S112" s="332">
        <f>P108*Q110*R112</f>
        <v>0</v>
      </c>
      <c r="T112" s="320"/>
      <c r="U112" s="150"/>
      <c r="V112" s="271">
        <f>$B112*POWER((1+Annual_Inflation_Rate),4)</f>
        <v>0</v>
      </c>
      <c r="W112" s="362">
        <f>T108*U110*V112</f>
        <v>0</v>
      </c>
      <c r="X112" s="65"/>
      <c r="Y112" s="69">
        <f t="shared" si="107"/>
        <v>0</v>
      </c>
      <c r="Z112" s="57">
        <v>0</v>
      </c>
      <c r="AA112" s="17">
        <f t="shared" si="108"/>
        <v>0</v>
      </c>
      <c r="AC112" s="161"/>
    </row>
    <row r="113" spans="1:29">
      <c r="A113" s="52" t="s">
        <v>215</v>
      </c>
      <c r="B113" s="52">
        <v>0</v>
      </c>
      <c r="C113" s="149" t="s">
        <v>153</v>
      </c>
      <c r="D113" s="321"/>
      <c r="E113" s="151"/>
      <c r="F113" s="272">
        <f>$B113</f>
        <v>0</v>
      </c>
      <c r="G113" s="332">
        <f>D108*E108*E110*F113</f>
        <v>0</v>
      </c>
      <c r="H113" s="321"/>
      <c r="I113" s="151"/>
      <c r="J113" s="272">
        <f>$B113*(1+Annual_Inflation_Rate)</f>
        <v>0</v>
      </c>
      <c r="K113" s="332">
        <f>H108*I108*I110*J113</f>
        <v>0</v>
      </c>
      <c r="L113" s="321"/>
      <c r="M113" s="151"/>
      <c r="N113" s="272">
        <f>$B113*POWER((1+Annual_Inflation_Rate),2)</f>
        <v>0</v>
      </c>
      <c r="O113" s="332">
        <f>L108*M108*M110*N113</f>
        <v>0</v>
      </c>
      <c r="P113" s="321"/>
      <c r="Q113" s="151"/>
      <c r="R113" s="272">
        <f>$B113*POWER((1+Annual_Inflation_Rate),3)</f>
        <v>0</v>
      </c>
      <c r="S113" s="332">
        <f>P108*Q108*Q110*R113</f>
        <v>0</v>
      </c>
      <c r="T113" s="321"/>
      <c r="U113" s="151"/>
      <c r="V113" s="272">
        <f>$B113*POWER((1+Annual_Inflation_Rate),4)</f>
        <v>0</v>
      </c>
      <c r="W113" s="362">
        <f>T108*U108*U110*V113</f>
        <v>0</v>
      </c>
      <c r="X113" s="65"/>
      <c r="Y113" s="69">
        <f t="shared" si="107"/>
        <v>0</v>
      </c>
      <c r="Z113" s="57">
        <v>0</v>
      </c>
      <c r="AA113" s="17">
        <f t="shared" si="108"/>
        <v>0</v>
      </c>
      <c r="AC113" s="161"/>
    </row>
    <row r="114" spans="1:29" ht="12">
      <c r="A114" s="153"/>
      <c r="B114" s="152"/>
      <c r="C114" s="110"/>
      <c r="D114" s="322" t="s">
        <v>157</v>
      </c>
      <c r="E114" s="249" t="s">
        <v>96</v>
      </c>
      <c r="F114" s="249" t="s">
        <v>18</v>
      </c>
      <c r="G114" s="340" t="s">
        <v>89</v>
      </c>
      <c r="H114" s="322" t="s">
        <v>157</v>
      </c>
      <c r="I114" s="249" t="s">
        <v>96</v>
      </c>
      <c r="J114" s="249" t="s">
        <v>18</v>
      </c>
      <c r="K114" s="340" t="s">
        <v>89</v>
      </c>
      <c r="L114" s="322" t="s">
        <v>157</v>
      </c>
      <c r="M114" s="249" t="s">
        <v>96</v>
      </c>
      <c r="N114" s="249" t="s">
        <v>18</v>
      </c>
      <c r="O114" s="340" t="s">
        <v>89</v>
      </c>
      <c r="P114" s="322" t="s">
        <v>157</v>
      </c>
      <c r="Q114" s="249" t="s">
        <v>96</v>
      </c>
      <c r="R114" s="249" t="s">
        <v>18</v>
      </c>
      <c r="S114" s="340" t="s">
        <v>89</v>
      </c>
      <c r="T114" s="322" t="s">
        <v>157</v>
      </c>
      <c r="U114" s="249" t="s">
        <v>96</v>
      </c>
      <c r="V114" s="249" t="s">
        <v>18</v>
      </c>
      <c r="W114" s="371" t="s">
        <v>89</v>
      </c>
      <c r="X114" s="65"/>
      <c r="Y114" s="69"/>
      <c r="Z114" s="17"/>
      <c r="AA114" s="17"/>
      <c r="AC114" s="161"/>
    </row>
    <row r="115" spans="1:29" ht="14.55" customHeight="1">
      <c r="A115" s="415" t="s">
        <v>218</v>
      </c>
      <c r="B115" s="129"/>
      <c r="C115" s="299"/>
      <c r="D115" s="318"/>
      <c r="E115" s="273"/>
      <c r="F115" s="263"/>
      <c r="G115" s="332"/>
      <c r="H115" s="318"/>
      <c r="I115" s="273"/>
      <c r="J115" s="263"/>
      <c r="K115" s="332"/>
      <c r="L115" s="318"/>
      <c r="M115" s="273"/>
      <c r="N115" s="263"/>
      <c r="O115" s="332"/>
      <c r="P115" s="318"/>
      <c r="Q115" s="273"/>
      <c r="R115" s="263"/>
      <c r="S115" s="332"/>
      <c r="T115" s="318"/>
      <c r="U115" s="273"/>
      <c r="V115" s="263"/>
      <c r="W115" s="362"/>
      <c r="X115" s="65"/>
      <c r="Y115" s="69"/>
      <c r="Z115" s="17"/>
      <c r="AA115" s="17"/>
      <c r="AC115" s="161"/>
    </row>
    <row r="116" spans="1:29" ht="12">
      <c r="A116" s="225" t="s">
        <v>212</v>
      </c>
      <c r="B116" s="52">
        <v>0</v>
      </c>
      <c r="C116" s="139" t="s">
        <v>150</v>
      </c>
      <c r="D116" s="319" t="s">
        <v>158</v>
      </c>
      <c r="E116" s="274" t="s">
        <v>159</v>
      </c>
      <c r="F116" s="271">
        <f>$B116</f>
        <v>0</v>
      </c>
      <c r="G116" s="332">
        <f>D115*E115*F116</f>
        <v>0</v>
      </c>
      <c r="H116" s="319" t="s">
        <v>158</v>
      </c>
      <c r="I116" s="274" t="s">
        <v>159</v>
      </c>
      <c r="J116" s="271">
        <f>$B116*(1+Annual_Inflation_Rate)</f>
        <v>0</v>
      </c>
      <c r="K116" s="332">
        <f>H115*I115*J116</f>
        <v>0</v>
      </c>
      <c r="L116" s="319" t="s">
        <v>158</v>
      </c>
      <c r="M116" s="274" t="s">
        <v>159</v>
      </c>
      <c r="N116" s="271">
        <f>$B116*POWER((1+Annual_Inflation_Rate),2)</f>
        <v>0</v>
      </c>
      <c r="O116" s="332">
        <f>L115*M115*N116</f>
        <v>0</v>
      </c>
      <c r="P116" s="319" t="s">
        <v>158</v>
      </c>
      <c r="Q116" s="274" t="s">
        <v>159</v>
      </c>
      <c r="R116" s="271">
        <f>$B116*POWER((1+Annual_Inflation_Rate),3)</f>
        <v>0</v>
      </c>
      <c r="S116" s="332">
        <f>P115*Q115*R116</f>
        <v>0</v>
      </c>
      <c r="T116" s="319" t="s">
        <v>158</v>
      </c>
      <c r="U116" s="274" t="s">
        <v>159</v>
      </c>
      <c r="V116" s="271">
        <f>$B116*POWER((1+Annual_Inflation_Rate),4)</f>
        <v>0</v>
      </c>
      <c r="W116" s="362">
        <f>T115*U115*V116</f>
        <v>0</v>
      </c>
      <c r="X116" s="65"/>
      <c r="Y116" s="69">
        <f t="shared" ref="Y116:Y120" si="109">S116+O116+K116+G116+W116</f>
        <v>0</v>
      </c>
      <c r="Z116" s="57">
        <v>0</v>
      </c>
      <c r="AA116" s="17">
        <f t="shared" ref="AA116:AA120" si="110">Y116+Z116</f>
        <v>0</v>
      </c>
      <c r="AC116" s="161"/>
    </row>
    <row r="117" spans="1:29">
      <c r="A117" s="52" t="s">
        <v>237</v>
      </c>
      <c r="B117" s="52">
        <v>0</v>
      </c>
      <c r="C117" s="139" t="s">
        <v>155</v>
      </c>
      <c r="D117" s="318"/>
      <c r="E117" s="273"/>
      <c r="F117" s="271">
        <f>$B117</f>
        <v>0</v>
      </c>
      <c r="G117" s="332">
        <f>D115*E115*(D117+E117)*F117</f>
        <v>0</v>
      </c>
      <c r="H117" s="318"/>
      <c r="I117" s="273"/>
      <c r="J117" s="271">
        <f>$B117*(1+Annual_Inflation_Rate)</f>
        <v>0</v>
      </c>
      <c r="K117" s="332">
        <f>H115*I115*(H117+I117)*J117</f>
        <v>0</v>
      </c>
      <c r="L117" s="318"/>
      <c r="M117" s="273"/>
      <c r="N117" s="271">
        <f>$B117*POWER((1+Annual_Inflation_Rate),2)</f>
        <v>0</v>
      </c>
      <c r="O117" s="332">
        <f>L115*M115*(L117+M117)*N117</f>
        <v>0</v>
      </c>
      <c r="P117" s="318"/>
      <c r="Q117" s="273"/>
      <c r="R117" s="271">
        <f>$B117*POWER((1+Annual_Inflation_Rate),3)</f>
        <v>0</v>
      </c>
      <c r="S117" s="332">
        <f>P115*Q115*(P117+Q117)*R117</f>
        <v>0</v>
      </c>
      <c r="T117" s="318"/>
      <c r="U117" s="273"/>
      <c r="V117" s="271">
        <f>$B117*POWER((1+Annual_Inflation_Rate),4)</f>
        <v>0</v>
      </c>
      <c r="W117" s="362">
        <f>T115*U115*(T117+U117)*V117</f>
        <v>0</v>
      </c>
      <c r="X117" s="65"/>
      <c r="Y117" s="69">
        <f t="shared" si="109"/>
        <v>0</v>
      </c>
      <c r="Z117" s="57">
        <v>0</v>
      </c>
      <c r="AA117" s="17">
        <f t="shared" si="110"/>
        <v>0</v>
      </c>
      <c r="AC117" s="161"/>
    </row>
    <row r="118" spans="1:29">
      <c r="A118" s="52" t="s">
        <v>213</v>
      </c>
      <c r="B118" s="52">
        <v>0</v>
      </c>
      <c r="C118" s="139" t="s">
        <v>66</v>
      </c>
      <c r="D118" s="320"/>
      <c r="E118" s="150"/>
      <c r="F118" s="271">
        <f>$B118</f>
        <v>0</v>
      </c>
      <c r="G118" s="332">
        <f>D115*F118</f>
        <v>0</v>
      </c>
      <c r="H118" s="320"/>
      <c r="I118" s="150"/>
      <c r="J118" s="271">
        <f>$B118*(1+Annual_Inflation_Rate)</f>
        <v>0</v>
      </c>
      <c r="K118" s="332">
        <f>H115*J118</f>
        <v>0</v>
      </c>
      <c r="L118" s="320"/>
      <c r="M118" s="150"/>
      <c r="N118" s="271">
        <f>$B118*POWER((1+Annual_Inflation_Rate),2)</f>
        <v>0</v>
      </c>
      <c r="O118" s="332">
        <f>L115*N118</f>
        <v>0</v>
      </c>
      <c r="P118" s="320"/>
      <c r="Q118" s="150"/>
      <c r="R118" s="271">
        <f>$B118*POWER((1+Annual_Inflation_Rate),3)</f>
        <v>0</v>
      </c>
      <c r="S118" s="332">
        <f>P115*R118</f>
        <v>0</v>
      </c>
      <c r="T118" s="320"/>
      <c r="U118" s="150"/>
      <c r="V118" s="271">
        <f>$B118*POWER((1+Annual_Inflation_Rate),4)</f>
        <v>0</v>
      </c>
      <c r="W118" s="362">
        <f>T115*V118</f>
        <v>0</v>
      </c>
      <c r="X118" s="65"/>
      <c r="Y118" s="69">
        <f t="shared" si="109"/>
        <v>0</v>
      </c>
      <c r="Z118" s="57">
        <v>0</v>
      </c>
      <c r="AA118" s="17">
        <f t="shared" si="110"/>
        <v>0</v>
      </c>
      <c r="AC118" s="161"/>
    </row>
    <row r="119" spans="1:29">
      <c r="A119" s="52" t="s">
        <v>214</v>
      </c>
      <c r="B119" s="52">
        <v>0</v>
      </c>
      <c r="C119" s="139" t="s">
        <v>151</v>
      </c>
      <c r="D119" s="320"/>
      <c r="E119" s="150"/>
      <c r="F119" s="271">
        <f>$B119</f>
        <v>0</v>
      </c>
      <c r="G119" s="332">
        <f>D115*E117*F119</f>
        <v>0</v>
      </c>
      <c r="H119" s="320"/>
      <c r="I119" s="150"/>
      <c r="J119" s="271">
        <f>$B119*(1+Annual_Inflation_Rate)</f>
        <v>0</v>
      </c>
      <c r="K119" s="332">
        <f>H115*I117*J119</f>
        <v>0</v>
      </c>
      <c r="L119" s="320"/>
      <c r="M119" s="150"/>
      <c r="N119" s="271">
        <f>$B119*POWER((1+Annual_Inflation_Rate),2)</f>
        <v>0</v>
      </c>
      <c r="O119" s="332">
        <f>L115*M117*N119</f>
        <v>0</v>
      </c>
      <c r="P119" s="320"/>
      <c r="Q119" s="150"/>
      <c r="R119" s="271">
        <f>$B119*POWER((1+Annual_Inflation_Rate),3)</f>
        <v>0</v>
      </c>
      <c r="S119" s="332">
        <f>P115*Q117*R119</f>
        <v>0</v>
      </c>
      <c r="T119" s="320"/>
      <c r="U119" s="150"/>
      <c r="V119" s="271">
        <f>$B119*POWER((1+Annual_Inflation_Rate),4)</f>
        <v>0</v>
      </c>
      <c r="W119" s="362">
        <f>T115*U117*V119</f>
        <v>0</v>
      </c>
      <c r="X119" s="65"/>
      <c r="Y119" s="69">
        <f t="shared" si="109"/>
        <v>0</v>
      </c>
      <c r="Z119" s="57">
        <v>0</v>
      </c>
      <c r="AA119" s="17">
        <f t="shared" si="110"/>
        <v>0</v>
      </c>
      <c r="AC119" s="161"/>
    </row>
    <row r="120" spans="1:29">
      <c r="A120" s="52" t="s">
        <v>215</v>
      </c>
      <c r="B120" s="52">
        <v>0</v>
      </c>
      <c r="C120" s="149" t="s">
        <v>153</v>
      </c>
      <c r="D120" s="321"/>
      <c r="E120" s="151"/>
      <c r="F120" s="272">
        <f>$B120</f>
        <v>0</v>
      </c>
      <c r="G120" s="332">
        <f>D115*E115*E117*F120</f>
        <v>0</v>
      </c>
      <c r="H120" s="321"/>
      <c r="I120" s="151"/>
      <c r="J120" s="272">
        <f>$B120*(1+Annual_Inflation_Rate)</f>
        <v>0</v>
      </c>
      <c r="K120" s="332">
        <f>H115*I115*I117*J120</f>
        <v>0</v>
      </c>
      <c r="L120" s="321"/>
      <c r="M120" s="151"/>
      <c r="N120" s="272">
        <f>$B120*POWER((1+Annual_Inflation_Rate),2)</f>
        <v>0</v>
      </c>
      <c r="O120" s="332">
        <f>L115*M115*M117*N120</f>
        <v>0</v>
      </c>
      <c r="P120" s="321"/>
      <c r="Q120" s="151"/>
      <c r="R120" s="272">
        <f>$B120*POWER((1+Annual_Inflation_Rate),3)</f>
        <v>0</v>
      </c>
      <c r="S120" s="332">
        <f>P115*Q115*Q117*R120</f>
        <v>0</v>
      </c>
      <c r="T120" s="321"/>
      <c r="U120" s="151"/>
      <c r="V120" s="272">
        <f>$B120*POWER((1+Annual_Inflation_Rate),4)</f>
        <v>0</v>
      </c>
      <c r="W120" s="362">
        <f>T115*U115*U117*V120</f>
        <v>0</v>
      </c>
      <c r="X120" s="65"/>
      <c r="Y120" s="69">
        <f t="shared" si="109"/>
        <v>0</v>
      </c>
      <c r="Z120" s="57">
        <v>0</v>
      </c>
      <c r="AA120" s="17">
        <f t="shared" si="110"/>
        <v>0</v>
      </c>
      <c r="AC120" s="161"/>
    </row>
    <row r="121" spans="1:29" ht="12">
      <c r="A121" s="153"/>
      <c r="B121" s="152"/>
      <c r="C121" s="110"/>
      <c r="D121" s="322" t="s">
        <v>157</v>
      </c>
      <c r="E121" s="249" t="s">
        <v>96</v>
      </c>
      <c r="F121" s="249" t="s">
        <v>18</v>
      </c>
      <c r="G121" s="340" t="s">
        <v>89</v>
      </c>
      <c r="H121" s="322" t="s">
        <v>157</v>
      </c>
      <c r="I121" s="249" t="s">
        <v>96</v>
      </c>
      <c r="J121" s="249" t="s">
        <v>18</v>
      </c>
      <c r="K121" s="340" t="s">
        <v>89</v>
      </c>
      <c r="L121" s="322" t="s">
        <v>157</v>
      </c>
      <c r="M121" s="249" t="s">
        <v>96</v>
      </c>
      <c r="N121" s="249" t="s">
        <v>18</v>
      </c>
      <c r="O121" s="340" t="s">
        <v>89</v>
      </c>
      <c r="P121" s="322" t="s">
        <v>157</v>
      </c>
      <c r="Q121" s="249" t="s">
        <v>96</v>
      </c>
      <c r="R121" s="249" t="s">
        <v>18</v>
      </c>
      <c r="S121" s="340" t="s">
        <v>89</v>
      </c>
      <c r="T121" s="322" t="s">
        <v>157</v>
      </c>
      <c r="U121" s="249" t="s">
        <v>96</v>
      </c>
      <c r="V121" s="249" t="s">
        <v>18</v>
      </c>
      <c r="W121" s="371" t="s">
        <v>89</v>
      </c>
      <c r="X121" s="65"/>
      <c r="Y121" s="69"/>
      <c r="Z121" s="17"/>
      <c r="AA121" s="17"/>
      <c r="AC121" s="161"/>
    </row>
    <row r="122" spans="1:29" ht="14.55" customHeight="1">
      <c r="A122" s="415" t="s">
        <v>219</v>
      </c>
      <c r="B122" s="129"/>
      <c r="C122" s="299"/>
      <c r="D122" s="318"/>
      <c r="E122" s="273"/>
      <c r="F122" s="263"/>
      <c r="G122" s="332"/>
      <c r="H122" s="318"/>
      <c r="I122" s="273"/>
      <c r="J122" s="263"/>
      <c r="K122" s="332"/>
      <c r="L122" s="318"/>
      <c r="M122" s="273"/>
      <c r="N122" s="263"/>
      <c r="O122" s="332"/>
      <c r="P122" s="318"/>
      <c r="Q122" s="273"/>
      <c r="R122" s="263"/>
      <c r="S122" s="332"/>
      <c r="T122" s="318"/>
      <c r="U122" s="273"/>
      <c r="V122" s="263"/>
      <c r="W122" s="362"/>
      <c r="X122" s="65"/>
      <c r="Y122" s="69"/>
      <c r="Z122" s="17"/>
      <c r="AA122" s="17"/>
      <c r="AC122" s="161"/>
    </row>
    <row r="123" spans="1:29" ht="12">
      <c r="A123" s="225" t="s">
        <v>212</v>
      </c>
      <c r="B123" s="52">
        <v>0</v>
      </c>
      <c r="C123" s="139" t="s">
        <v>150</v>
      </c>
      <c r="D123" s="319" t="s">
        <v>158</v>
      </c>
      <c r="E123" s="274" t="s">
        <v>159</v>
      </c>
      <c r="F123" s="271">
        <f>$B123</f>
        <v>0</v>
      </c>
      <c r="G123" s="332">
        <f>D122*E122*F123</f>
        <v>0</v>
      </c>
      <c r="H123" s="319" t="s">
        <v>158</v>
      </c>
      <c r="I123" s="274" t="s">
        <v>159</v>
      </c>
      <c r="J123" s="271">
        <f>$B123*(1+Annual_Inflation_Rate)</f>
        <v>0</v>
      </c>
      <c r="K123" s="332">
        <f>H122*I122*J123</f>
        <v>0</v>
      </c>
      <c r="L123" s="319" t="s">
        <v>158</v>
      </c>
      <c r="M123" s="274" t="s">
        <v>159</v>
      </c>
      <c r="N123" s="271">
        <f>$B123*POWER((1+Annual_Inflation_Rate),2)</f>
        <v>0</v>
      </c>
      <c r="O123" s="332">
        <f>L122*M122*N123</f>
        <v>0</v>
      </c>
      <c r="P123" s="319" t="s">
        <v>158</v>
      </c>
      <c r="Q123" s="274" t="s">
        <v>159</v>
      </c>
      <c r="R123" s="271">
        <f>$B123*POWER((1+Annual_Inflation_Rate),3)</f>
        <v>0</v>
      </c>
      <c r="S123" s="332">
        <f>P122*Q122*R123</f>
        <v>0</v>
      </c>
      <c r="T123" s="319" t="s">
        <v>158</v>
      </c>
      <c r="U123" s="274" t="s">
        <v>159</v>
      </c>
      <c r="V123" s="271">
        <f>$B123*POWER((1+Annual_Inflation_Rate),4)</f>
        <v>0</v>
      </c>
      <c r="W123" s="362">
        <f>T122*U122*V123</f>
        <v>0</v>
      </c>
      <c r="X123" s="65"/>
      <c r="Y123" s="69">
        <f t="shared" ref="Y123:Y127" si="111">S123+O123+K123+G123+W123</f>
        <v>0</v>
      </c>
      <c r="Z123" s="57">
        <v>0</v>
      </c>
      <c r="AA123" s="17">
        <f t="shared" ref="AA123:AA127" si="112">Y123+Z123</f>
        <v>0</v>
      </c>
      <c r="AC123" s="161"/>
    </row>
    <row r="124" spans="1:29">
      <c r="A124" s="52" t="s">
        <v>237</v>
      </c>
      <c r="B124" s="52">
        <v>0</v>
      </c>
      <c r="C124" s="139" t="s">
        <v>155</v>
      </c>
      <c r="D124" s="318"/>
      <c r="E124" s="273"/>
      <c r="F124" s="271">
        <f>$B124</f>
        <v>0</v>
      </c>
      <c r="G124" s="332">
        <f>D122*E122*(D124+E124)*F124</f>
        <v>0</v>
      </c>
      <c r="H124" s="318"/>
      <c r="I124" s="273"/>
      <c r="J124" s="271">
        <f>$B124*(1+Annual_Inflation_Rate)</f>
        <v>0</v>
      </c>
      <c r="K124" s="332">
        <f>H122*I122*(H124+I124)*J124</f>
        <v>0</v>
      </c>
      <c r="L124" s="318"/>
      <c r="M124" s="273"/>
      <c r="N124" s="271">
        <f>$B124*POWER((1+Annual_Inflation_Rate),2)</f>
        <v>0</v>
      </c>
      <c r="O124" s="332">
        <f>L122*M122*(L124+M124)*N124</f>
        <v>0</v>
      </c>
      <c r="P124" s="318"/>
      <c r="Q124" s="273"/>
      <c r="R124" s="271">
        <f>$B124*POWER((1+Annual_Inflation_Rate),3)</f>
        <v>0</v>
      </c>
      <c r="S124" s="332">
        <f>P122*Q122*(P124+Q124)*R124</f>
        <v>0</v>
      </c>
      <c r="T124" s="318"/>
      <c r="U124" s="273"/>
      <c r="V124" s="271">
        <f>$B124*POWER((1+Annual_Inflation_Rate),4)</f>
        <v>0</v>
      </c>
      <c r="W124" s="362">
        <f>T122*U122*(T124+U124)*V124</f>
        <v>0</v>
      </c>
      <c r="X124" s="65"/>
      <c r="Y124" s="69">
        <f t="shared" si="111"/>
        <v>0</v>
      </c>
      <c r="Z124" s="57">
        <v>0</v>
      </c>
      <c r="AA124" s="17">
        <f t="shared" si="112"/>
        <v>0</v>
      </c>
      <c r="AC124" s="161"/>
    </row>
    <row r="125" spans="1:29">
      <c r="A125" s="52" t="s">
        <v>213</v>
      </c>
      <c r="B125" s="52">
        <v>0</v>
      </c>
      <c r="C125" s="139" t="s">
        <v>66</v>
      </c>
      <c r="D125" s="320"/>
      <c r="E125" s="150"/>
      <c r="F125" s="271">
        <f>$B125</f>
        <v>0</v>
      </c>
      <c r="G125" s="332">
        <f>D122*F125</f>
        <v>0</v>
      </c>
      <c r="H125" s="320"/>
      <c r="I125" s="150"/>
      <c r="J125" s="271">
        <f>$B125*(1+Annual_Inflation_Rate)</f>
        <v>0</v>
      </c>
      <c r="K125" s="332">
        <f>H122*J125</f>
        <v>0</v>
      </c>
      <c r="L125" s="320"/>
      <c r="M125" s="150"/>
      <c r="N125" s="271">
        <f>$B125*POWER((1+Annual_Inflation_Rate),2)</f>
        <v>0</v>
      </c>
      <c r="O125" s="332">
        <f>L122*N125</f>
        <v>0</v>
      </c>
      <c r="P125" s="320"/>
      <c r="Q125" s="150"/>
      <c r="R125" s="271">
        <f>$B125*POWER((1+Annual_Inflation_Rate),3)</f>
        <v>0</v>
      </c>
      <c r="S125" s="332">
        <f>P122*R125</f>
        <v>0</v>
      </c>
      <c r="T125" s="320"/>
      <c r="U125" s="150"/>
      <c r="V125" s="271">
        <f>$B125*POWER((1+Annual_Inflation_Rate),4)</f>
        <v>0</v>
      </c>
      <c r="W125" s="362">
        <f>T122*V125</f>
        <v>0</v>
      </c>
      <c r="X125" s="65"/>
      <c r="Y125" s="69">
        <f t="shared" si="111"/>
        <v>0</v>
      </c>
      <c r="Z125" s="57">
        <v>0</v>
      </c>
      <c r="AA125" s="17">
        <f t="shared" si="112"/>
        <v>0</v>
      </c>
      <c r="AC125" s="161"/>
    </row>
    <row r="126" spans="1:29">
      <c r="A126" s="52" t="s">
        <v>214</v>
      </c>
      <c r="B126" s="52">
        <v>0</v>
      </c>
      <c r="C126" s="139" t="s">
        <v>151</v>
      </c>
      <c r="D126" s="320"/>
      <c r="E126" s="150"/>
      <c r="F126" s="271">
        <f>$B126</f>
        <v>0</v>
      </c>
      <c r="G126" s="332">
        <f>D122*E124*F126</f>
        <v>0</v>
      </c>
      <c r="H126" s="320"/>
      <c r="I126" s="150"/>
      <c r="J126" s="271">
        <f>$B126*(1+Annual_Inflation_Rate)</f>
        <v>0</v>
      </c>
      <c r="K126" s="332">
        <f>H122*I124*J126</f>
        <v>0</v>
      </c>
      <c r="L126" s="320"/>
      <c r="M126" s="150"/>
      <c r="N126" s="271">
        <f>$B126*POWER((1+Annual_Inflation_Rate),2)</f>
        <v>0</v>
      </c>
      <c r="O126" s="332">
        <f>L122*M124*N126</f>
        <v>0</v>
      </c>
      <c r="P126" s="320"/>
      <c r="Q126" s="150"/>
      <c r="R126" s="271">
        <f>$B126*POWER((1+Annual_Inflation_Rate),3)</f>
        <v>0</v>
      </c>
      <c r="S126" s="332">
        <f>P122*Q124*R126</f>
        <v>0</v>
      </c>
      <c r="T126" s="320"/>
      <c r="U126" s="150"/>
      <c r="V126" s="271">
        <f>$B126*POWER((1+Annual_Inflation_Rate),4)</f>
        <v>0</v>
      </c>
      <c r="W126" s="362">
        <f>T122*U124*V126</f>
        <v>0</v>
      </c>
      <c r="X126" s="65"/>
      <c r="Y126" s="69">
        <f t="shared" si="111"/>
        <v>0</v>
      </c>
      <c r="Z126" s="57">
        <v>0</v>
      </c>
      <c r="AA126" s="17">
        <f t="shared" si="112"/>
        <v>0</v>
      </c>
      <c r="AC126" s="161"/>
    </row>
    <row r="127" spans="1:29">
      <c r="A127" s="52" t="s">
        <v>215</v>
      </c>
      <c r="B127" s="52">
        <v>0</v>
      </c>
      <c r="C127" s="149" t="s">
        <v>153</v>
      </c>
      <c r="D127" s="321"/>
      <c r="E127" s="151"/>
      <c r="F127" s="272">
        <f>$B127</f>
        <v>0</v>
      </c>
      <c r="G127" s="332">
        <f>D122*E122*E124*F127</f>
        <v>0</v>
      </c>
      <c r="H127" s="321"/>
      <c r="I127" s="151"/>
      <c r="J127" s="272">
        <f>$B127*(1+Annual_Inflation_Rate)</f>
        <v>0</v>
      </c>
      <c r="K127" s="332">
        <f>H122*I122*I124*J127</f>
        <v>0</v>
      </c>
      <c r="L127" s="321"/>
      <c r="M127" s="151"/>
      <c r="N127" s="272">
        <f>$B127*POWER((1+Annual_Inflation_Rate),2)</f>
        <v>0</v>
      </c>
      <c r="O127" s="332">
        <f>L122*M122*M124*N127</f>
        <v>0</v>
      </c>
      <c r="P127" s="321"/>
      <c r="Q127" s="151"/>
      <c r="R127" s="272">
        <f>$B127*POWER((1+Annual_Inflation_Rate),3)</f>
        <v>0</v>
      </c>
      <c r="S127" s="332">
        <f>P122*Q122*Q124*R127</f>
        <v>0</v>
      </c>
      <c r="T127" s="321"/>
      <c r="U127" s="151"/>
      <c r="V127" s="272">
        <f>$B127*POWER((1+Annual_Inflation_Rate),4)</f>
        <v>0</v>
      </c>
      <c r="W127" s="362">
        <f>T122*U122*U124*V127</f>
        <v>0</v>
      </c>
      <c r="X127" s="65"/>
      <c r="Y127" s="69">
        <f t="shared" si="111"/>
        <v>0</v>
      </c>
      <c r="Z127" s="57">
        <v>0</v>
      </c>
      <c r="AA127" s="17">
        <f t="shared" si="112"/>
        <v>0</v>
      </c>
      <c r="AC127" s="161"/>
    </row>
    <row r="128" spans="1:29" ht="12">
      <c r="A128" s="153"/>
      <c r="B128" s="152"/>
      <c r="C128" s="110"/>
      <c r="D128" s="322" t="s">
        <v>157</v>
      </c>
      <c r="E128" s="249" t="s">
        <v>96</v>
      </c>
      <c r="F128" s="249" t="s">
        <v>18</v>
      </c>
      <c r="G128" s="340" t="s">
        <v>89</v>
      </c>
      <c r="H128" s="322" t="s">
        <v>157</v>
      </c>
      <c r="I128" s="249" t="s">
        <v>96</v>
      </c>
      <c r="J128" s="249" t="s">
        <v>18</v>
      </c>
      <c r="K128" s="340" t="s">
        <v>89</v>
      </c>
      <c r="L128" s="322" t="s">
        <v>157</v>
      </c>
      <c r="M128" s="249" t="s">
        <v>96</v>
      </c>
      <c r="N128" s="249" t="s">
        <v>18</v>
      </c>
      <c r="O128" s="340" t="s">
        <v>89</v>
      </c>
      <c r="P128" s="322" t="s">
        <v>157</v>
      </c>
      <c r="Q128" s="249" t="s">
        <v>96</v>
      </c>
      <c r="R128" s="249" t="s">
        <v>18</v>
      </c>
      <c r="S128" s="340" t="s">
        <v>89</v>
      </c>
      <c r="T128" s="322" t="s">
        <v>157</v>
      </c>
      <c r="U128" s="249" t="s">
        <v>96</v>
      </c>
      <c r="V128" s="249" t="s">
        <v>18</v>
      </c>
      <c r="W128" s="371" t="s">
        <v>89</v>
      </c>
      <c r="X128" s="65"/>
      <c r="Y128" s="69"/>
      <c r="Z128" s="17"/>
      <c r="AA128" s="17"/>
      <c r="AC128" s="161"/>
    </row>
    <row r="129" spans="1:29" ht="14.55" customHeight="1">
      <c r="A129" s="415" t="s">
        <v>220</v>
      </c>
      <c r="B129" s="129"/>
      <c r="C129" s="299"/>
      <c r="D129" s="318"/>
      <c r="E129" s="273"/>
      <c r="F129" s="263"/>
      <c r="G129" s="332"/>
      <c r="H129" s="318"/>
      <c r="I129" s="273"/>
      <c r="J129" s="263"/>
      <c r="K129" s="332"/>
      <c r="L129" s="318"/>
      <c r="M129" s="273"/>
      <c r="N129" s="263"/>
      <c r="O129" s="332"/>
      <c r="P129" s="318"/>
      <c r="Q129" s="273"/>
      <c r="R129" s="263"/>
      <c r="S129" s="332"/>
      <c r="T129" s="318"/>
      <c r="U129" s="273"/>
      <c r="V129" s="263"/>
      <c r="W129" s="362"/>
      <c r="X129" s="65"/>
      <c r="Y129" s="69"/>
      <c r="Z129" s="17"/>
      <c r="AA129" s="17"/>
      <c r="AC129" s="161"/>
    </row>
    <row r="130" spans="1:29" ht="12">
      <c r="A130" s="225" t="s">
        <v>212</v>
      </c>
      <c r="B130" s="52">
        <v>0</v>
      </c>
      <c r="C130" s="139" t="s">
        <v>150</v>
      </c>
      <c r="D130" s="319" t="s">
        <v>158</v>
      </c>
      <c r="E130" s="274" t="s">
        <v>159</v>
      </c>
      <c r="F130" s="271">
        <f>$B130</f>
        <v>0</v>
      </c>
      <c r="G130" s="332">
        <f>D129*E129*F130</f>
        <v>0</v>
      </c>
      <c r="H130" s="319" t="s">
        <v>158</v>
      </c>
      <c r="I130" s="274" t="s">
        <v>159</v>
      </c>
      <c r="J130" s="271">
        <f>$B130*(1+Annual_Inflation_Rate)</f>
        <v>0</v>
      </c>
      <c r="K130" s="332">
        <f>H129*I129*J130</f>
        <v>0</v>
      </c>
      <c r="L130" s="319" t="s">
        <v>158</v>
      </c>
      <c r="M130" s="274" t="s">
        <v>159</v>
      </c>
      <c r="N130" s="271">
        <f>$B130*POWER((1+Annual_Inflation_Rate),2)</f>
        <v>0</v>
      </c>
      <c r="O130" s="332">
        <f>L129*M129*N130</f>
        <v>0</v>
      </c>
      <c r="P130" s="319" t="s">
        <v>158</v>
      </c>
      <c r="Q130" s="274" t="s">
        <v>159</v>
      </c>
      <c r="R130" s="271">
        <f>$B130*POWER((1+Annual_Inflation_Rate),3)</f>
        <v>0</v>
      </c>
      <c r="S130" s="332">
        <f>P129*Q129*R130</f>
        <v>0</v>
      </c>
      <c r="T130" s="319" t="s">
        <v>158</v>
      </c>
      <c r="U130" s="274" t="s">
        <v>159</v>
      </c>
      <c r="V130" s="271">
        <f>$B130*POWER((1+Annual_Inflation_Rate),4)</f>
        <v>0</v>
      </c>
      <c r="W130" s="362">
        <f>T129*U129*V130</f>
        <v>0</v>
      </c>
      <c r="X130" s="65"/>
      <c r="Y130" s="69">
        <f t="shared" ref="Y130:Y134" si="113">S130+O130+K130+G130+W130</f>
        <v>0</v>
      </c>
      <c r="Z130" s="57">
        <v>0</v>
      </c>
      <c r="AA130" s="17">
        <f t="shared" ref="AA130:AA134" si="114">Y130+Z130</f>
        <v>0</v>
      </c>
      <c r="AC130" s="161"/>
    </row>
    <row r="131" spans="1:29">
      <c r="A131" s="52" t="s">
        <v>237</v>
      </c>
      <c r="B131" s="52">
        <v>0</v>
      </c>
      <c r="C131" s="139" t="s">
        <v>155</v>
      </c>
      <c r="D131" s="318"/>
      <c r="E131" s="273"/>
      <c r="F131" s="271">
        <f>$B131</f>
        <v>0</v>
      </c>
      <c r="G131" s="332">
        <f>D129*E129*(D131+E131)*F131</f>
        <v>0</v>
      </c>
      <c r="H131" s="318"/>
      <c r="I131" s="273"/>
      <c r="J131" s="271">
        <f>$B131*(1+Annual_Inflation_Rate)</f>
        <v>0</v>
      </c>
      <c r="K131" s="332">
        <f>H129*I129*(H131+I131)*J131</f>
        <v>0</v>
      </c>
      <c r="L131" s="318"/>
      <c r="M131" s="273"/>
      <c r="N131" s="271">
        <f>$B131*POWER((1+Annual_Inflation_Rate),2)</f>
        <v>0</v>
      </c>
      <c r="O131" s="332">
        <f>L129*M129*(L131+M131)*N131</f>
        <v>0</v>
      </c>
      <c r="P131" s="318"/>
      <c r="Q131" s="273"/>
      <c r="R131" s="271">
        <f>$B131*POWER((1+Annual_Inflation_Rate),3)</f>
        <v>0</v>
      </c>
      <c r="S131" s="332">
        <f>P129*Q129*(P131+Q131)*R131</f>
        <v>0</v>
      </c>
      <c r="T131" s="318"/>
      <c r="U131" s="273"/>
      <c r="V131" s="271">
        <f>$B131*POWER((1+Annual_Inflation_Rate),4)</f>
        <v>0</v>
      </c>
      <c r="W131" s="362">
        <f>T129*U129*(T131+U131)*V131</f>
        <v>0</v>
      </c>
      <c r="X131" s="65"/>
      <c r="Y131" s="69">
        <f t="shared" si="113"/>
        <v>0</v>
      </c>
      <c r="Z131" s="57">
        <v>0</v>
      </c>
      <c r="AA131" s="17">
        <f t="shared" si="114"/>
        <v>0</v>
      </c>
      <c r="AC131" s="161"/>
    </row>
    <row r="132" spans="1:29">
      <c r="A132" s="52" t="s">
        <v>213</v>
      </c>
      <c r="B132" s="52">
        <v>0</v>
      </c>
      <c r="C132" s="139" t="s">
        <v>66</v>
      </c>
      <c r="D132" s="320"/>
      <c r="E132" s="150"/>
      <c r="F132" s="271">
        <f>$B132</f>
        <v>0</v>
      </c>
      <c r="G132" s="332">
        <f>D129*F132</f>
        <v>0</v>
      </c>
      <c r="H132" s="320"/>
      <c r="I132" s="150"/>
      <c r="J132" s="271">
        <f>$B132*(1+Annual_Inflation_Rate)</f>
        <v>0</v>
      </c>
      <c r="K132" s="332">
        <f>H129*J132</f>
        <v>0</v>
      </c>
      <c r="L132" s="320"/>
      <c r="M132" s="150"/>
      <c r="N132" s="271">
        <f>$B132*POWER((1+Annual_Inflation_Rate),2)</f>
        <v>0</v>
      </c>
      <c r="O132" s="332">
        <f>L129*N132</f>
        <v>0</v>
      </c>
      <c r="P132" s="320"/>
      <c r="Q132" s="150"/>
      <c r="R132" s="271">
        <f>$B132*POWER((1+Annual_Inflation_Rate),3)</f>
        <v>0</v>
      </c>
      <c r="S132" s="332">
        <f>P129*R132</f>
        <v>0</v>
      </c>
      <c r="T132" s="320"/>
      <c r="U132" s="150"/>
      <c r="V132" s="271">
        <f>$B132*POWER((1+Annual_Inflation_Rate),4)</f>
        <v>0</v>
      </c>
      <c r="W132" s="362">
        <f>T129*V132</f>
        <v>0</v>
      </c>
      <c r="X132" s="65"/>
      <c r="Y132" s="69">
        <f t="shared" si="113"/>
        <v>0</v>
      </c>
      <c r="Z132" s="57">
        <v>0</v>
      </c>
      <c r="AA132" s="17">
        <f t="shared" si="114"/>
        <v>0</v>
      </c>
      <c r="AC132" s="161"/>
    </row>
    <row r="133" spans="1:29">
      <c r="A133" s="52" t="s">
        <v>214</v>
      </c>
      <c r="B133" s="52">
        <v>0</v>
      </c>
      <c r="C133" s="139" t="s">
        <v>151</v>
      </c>
      <c r="D133" s="320"/>
      <c r="E133" s="150"/>
      <c r="F133" s="271">
        <f>$B133</f>
        <v>0</v>
      </c>
      <c r="G133" s="332">
        <f>D129*E131*F133</f>
        <v>0</v>
      </c>
      <c r="H133" s="320"/>
      <c r="I133" s="150"/>
      <c r="J133" s="271">
        <f>$B133*(1+Annual_Inflation_Rate)</f>
        <v>0</v>
      </c>
      <c r="K133" s="332">
        <f>H129*I131*J133</f>
        <v>0</v>
      </c>
      <c r="L133" s="320"/>
      <c r="M133" s="150"/>
      <c r="N133" s="271">
        <f>$B133*POWER((1+Annual_Inflation_Rate),2)</f>
        <v>0</v>
      </c>
      <c r="O133" s="332">
        <f>L129*M131*N133</f>
        <v>0</v>
      </c>
      <c r="P133" s="320"/>
      <c r="Q133" s="150"/>
      <c r="R133" s="271">
        <f>$B133*POWER((1+Annual_Inflation_Rate),3)</f>
        <v>0</v>
      </c>
      <c r="S133" s="332">
        <f>P129*Q131*R133</f>
        <v>0</v>
      </c>
      <c r="T133" s="320"/>
      <c r="U133" s="150"/>
      <c r="V133" s="271">
        <f>$B133*POWER((1+Annual_Inflation_Rate),4)</f>
        <v>0</v>
      </c>
      <c r="W133" s="362">
        <f>T129*U131*V133</f>
        <v>0</v>
      </c>
      <c r="X133" s="65"/>
      <c r="Y133" s="69">
        <f t="shared" si="113"/>
        <v>0</v>
      </c>
      <c r="Z133" s="57">
        <v>0</v>
      </c>
      <c r="AA133" s="17">
        <f t="shared" si="114"/>
        <v>0</v>
      </c>
      <c r="AC133" s="161"/>
    </row>
    <row r="134" spans="1:29">
      <c r="A134" s="52" t="s">
        <v>215</v>
      </c>
      <c r="B134" s="52">
        <v>0</v>
      </c>
      <c r="C134" s="149" t="s">
        <v>153</v>
      </c>
      <c r="D134" s="321"/>
      <c r="E134" s="151"/>
      <c r="F134" s="272">
        <f>$B134</f>
        <v>0</v>
      </c>
      <c r="G134" s="332">
        <f>D129*E129*E131*F134</f>
        <v>0</v>
      </c>
      <c r="H134" s="321"/>
      <c r="I134" s="151"/>
      <c r="J134" s="272">
        <f>$B134*(1+Annual_Inflation_Rate)</f>
        <v>0</v>
      </c>
      <c r="K134" s="332">
        <f>H129*I129*I131*J134</f>
        <v>0</v>
      </c>
      <c r="L134" s="321"/>
      <c r="M134" s="151"/>
      <c r="N134" s="272">
        <f>$B134*POWER((1+Annual_Inflation_Rate),2)</f>
        <v>0</v>
      </c>
      <c r="O134" s="332">
        <f>L129*M129*M131*N134</f>
        <v>0</v>
      </c>
      <c r="P134" s="321"/>
      <c r="Q134" s="151"/>
      <c r="R134" s="272">
        <f>$B134*POWER((1+Annual_Inflation_Rate),3)</f>
        <v>0</v>
      </c>
      <c r="S134" s="332">
        <f>P129*Q129*Q131*R134</f>
        <v>0</v>
      </c>
      <c r="T134" s="321"/>
      <c r="U134" s="151"/>
      <c r="V134" s="272">
        <f>$B134*POWER((1+Annual_Inflation_Rate),4)</f>
        <v>0</v>
      </c>
      <c r="W134" s="362">
        <f>T129*U129*U131*V134</f>
        <v>0</v>
      </c>
      <c r="X134" s="65"/>
      <c r="Y134" s="69">
        <f t="shared" si="113"/>
        <v>0</v>
      </c>
      <c r="Z134" s="57">
        <v>0</v>
      </c>
      <c r="AA134" s="17">
        <f t="shared" si="114"/>
        <v>0</v>
      </c>
      <c r="AC134" s="161"/>
    </row>
    <row r="135" spans="1:29" ht="12">
      <c r="A135" s="153"/>
      <c r="B135" s="152"/>
      <c r="C135" s="110"/>
      <c r="D135" s="322" t="s">
        <v>157</v>
      </c>
      <c r="E135" s="249" t="s">
        <v>96</v>
      </c>
      <c r="F135" s="249" t="s">
        <v>18</v>
      </c>
      <c r="G135" s="340" t="s">
        <v>89</v>
      </c>
      <c r="H135" s="322" t="s">
        <v>157</v>
      </c>
      <c r="I135" s="249" t="s">
        <v>96</v>
      </c>
      <c r="J135" s="249" t="s">
        <v>18</v>
      </c>
      <c r="K135" s="340" t="s">
        <v>89</v>
      </c>
      <c r="L135" s="322" t="s">
        <v>157</v>
      </c>
      <c r="M135" s="249" t="s">
        <v>96</v>
      </c>
      <c r="N135" s="249" t="s">
        <v>18</v>
      </c>
      <c r="O135" s="340" t="s">
        <v>89</v>
      </c>
      <c r="P135" s="322" t="s">
        <v>157</v>
      </c>
      <c r="Q135" s="249" t="s">
        <v>96</v>
      </c>
      <c r="R135" s="249" t="s">
        <v>18</v>
      </c>
      <c r="S135" s="340" t="s">
        <v>89</v>
      </c>
      <c r="T135" s="322" t="s">
        <v>157</v>
      </c>
      <c r="U135" s="249" t="s">
        <v>96</v>
      </c>
      <c r="V135" s="249" t="s">
        <v>18</v>
      </c>
      <c r="W135" s="371" t="s">
        <v>89</v>
      </c>
      <c r="X135" s="65"/>
      <c r="Y135" s="69"/>
      <c r="Z135" s="17"/>
      <c r="AA135" s="17"/>
      <c r="AC135" s="161"/>
    </row>
    <row r="136" spans="1:29" ht="14.55" customHeight="1">
      <c r="A136" s="415" t="s">
        <v>221</v>
      </c>
      <c r="B136" s="129"/>
      <c r="C136" s="299"/>
      <c r="D136" s="318"/>
      <c r="E136" s="273"/>
      <c r="F136" s="263"/>
      <c r="G136" s="332"/>
      <c r="H136" s="318"/>
      <c r="I136" s="273"/>
      <c r="J136" s="263"/>
      <c r="K136" s="332"/>
      <c r="L136" s="318"/>
      <c r="M136" s="273"/>
      <c r="N136" s="263"/>
      <c r="O136" s="332"/>
      <c r="P136" s="318"/>
      <c r="Q136" s="273"/>
      <c r="R136" s="263"/>
      <c r="S136" s="332"/>
      <c r="T136" s="318"/>
      <c r="U136" s="273"/>
      <c r="V136" s="263"/>
      <c r="W136" s="362"/>
      <c r="X136" s="65"/>
      <c r="Y136" s="69"/>
      <c r="Z136" s="17"/>
      <c r="AA136" s="17"/>
      <c r="AC136" s="161"/>
    </row>
    <row r="137" spans="1:29" ht="12">
      <c r="A137" s="225" t="s">
        <v>212</v>
      </c>
      <c r="B137" s="52">
        <v>0</v>
      </c>
      <c r="C137" s="139" t="s">
        <v>150</v>
      </c>
      <c r="D137" s="319" t="s">
        <v>158</v>
      </c>
      <c r="E137" s="274" t="s">
        <v>159</v>
      </c>
      <c r="F137" s="271">
        <f>$B137</f>
        <v>0</v>
      </c>
      <c r="G137" s="332">
        <f>D136*E136*F137</f>
        <v>0</v>
      </c>
      <c r="H137" s="319" t="s">
        <v>158</v>
      </c>
      <c r="I137" s="274" t="s">
        <v>159</v>
      </c>
      <c r="J137" s="271">
        <f>$B137*(1+Annual_Inflation_Rate)</f>
        <v>0</v>
      </c>
      <c r="K137" s="332">
        <f>H136*I136*J137</f>
        <v>0</v>
      </c>
      <c r="L137" s="319" t="s">
        <v>158</v>
      </c>
      <c r="M137" s="274" t="s">
        <v>159</v>
      </c>
      <c r="N137" s="271">
        <f>$B137*POWER((1+Annual_Inflation_Rate),2)</f>
        <v>0</v>
      </c>
      <c r="O137" s="332">
        <f>L136*M136*N137</f>
        <v>0</v>
      </c>
      <c r="P137" s="319" t="s">
        <v>158</v>
      </c>
      <c r="Q137" s="274" t="s">
        <v>159</v>
      </c>
      <c r="R137" s="271">
        <f>$B137*POWER((1+Annual_Inflation_Rate),3)</f>
        <v>0</v>
      </c>
      <c r="S137" s="332">
        <f>P136*Q136*R137</f>
        <v>0</v>
      </c>
      <c r="T137" s="319" t="s">
        <v>158</v>
      </c>
      <c r="U137" s="274" t="s">
        <v>159</v>
      </c>
      <c r="V137" s="271">
        <f>$B137*POWER((1+Annual_Inflation_Rate),4)</f>
        <v>0</v>
      </c>
      <c r="W137" s="362">
        <f>T136*U136*V137</f>
        <v>0</v>
      </c>
      <c r="X137" s="65"/>
      <c r="Y137" s="69">
        <f t="shared" ref="Y137:Y141" si="115">S137+O137+K137+G137+W137</f>
        <v>0</v>
      </c>
      <c r="Z137" s="57">
        <v>0</v>
      </c>
      <c r="AA137" s="17">
        <f t="shared" ref="AA137:AA141" si="116">Y137+Z137</f>
        <v>0</v>
      </c>
      <c r="AC137" s="161"/>
    </row>
    <row r="138" spans="1:29">
      <c r="A138" s="52" t="s">
        <v>237</v>
      </c>
      <c r="B138" s="52">
        <v>0</v>
      </c>
      <c r="C138" s="139" t="s">
        <v>155</v>
      </c>
      <c r="D138" s="318"/>
      <c r="E138" s="273"/>
      <c r="F138" s="271">
        <f>$B138</f>
        <v>0</v>
      </c>
      <c r="G138" s="332">
        <f>D136*E136*(D138+E138)*F138</f>
        <v>0</v>
      </c>
      <c r="H138" s="318"/>
      <c r="I138" s="273"/>
      <c r="J138" s="271">
        <f>$B138*(1+Annual_Inflation_Rate)</f>
        <v>0</v>
      </c>
      <c r="K138" s="332">
        <f>H136*I136*(H138+I138)*J138</f>
        <v>0</v>
      </c>
      <c r="L138" s="318"/>
      <c r="M138" s="273"/>
      <c r="N138" s="271">
        <f>$B138*POWER((1+Annual_Inflation_Rate),2)</f>
        <v>0</v>
      </c>
      <c r="O138" s="332">
        <f>L136*M136*(L138+M138)*N138</f>
        <v>0</v>
      </c>
      <c r="P138" s="318"/>
      <c r="Q138" s="273"/>
      <c r="R138" s="271">
        <f>$B138*POWER((1+Annual_Inflation_Rate),3)</f>
        <v>0</v>
      </c>
      <c r="S138" s="332">
        <f>P136*Q136*(P138+Q138)*R138</f>
        <v>0</v>
      </c>
      <c r="T138" s="318"/>
      <c r="U138" s="273"/>
      <c r="V138" s="271">
        <f>$B138*POWER((1+Annual_Inflation_Rate),4)</f>
        <v>0</v>
      </c>
      <c r="W138" s="362">
        <f>T136*U136*(T138+U138)*V138</f>
        <v>0</v>
      </c>
      <c r="X138" s="65"/>
      <c r="Y138" s="69">
        <f t="shared" si="115"/>
        <v>0</v>
      </c>
      <c r="Z138" s="57">
        <v>0</v>
      </c>
      <c r="AA138" s="17">
        <f t="shared" si="116"/>
        <v>0</v>
      </c>
      <c r="AC138" s="161"/>
    </row>
    <row r="139" spans="1:29">
      <c r="A139" s="52" t="s">
        <v>213</v>
      </c>
      <c r="B139" s="52">
        <v>0</v>
      </c>
      <c r="C139" s="139" t="s">
        <v>66</v>
      </c>
      <c r="D139" s="320"/>
      <c r="E139" s="150"/>
      <c r="F139" s="271">
        <f>$B139</f>
        <v>0</v>
      </c>
      <c r="G139" s="332">
        <f>D136*F139</f>
        <v>0</v>
      </c>
      <c r="H139" s="320"/>
      <c r="I139" s="150"/>
      <c r="J139" s="271">
        <f>$B139*(1+Annual_Inflation_Rate)</f>
        <v>0</v>
      </c>
      <c r="K139" s="332">
        <f>H136*J139</f>
        <v>0</v>
      </c>
      <c r="L139" s="320"/>
      <c r="M139" s="150"/>
      <c r="N139" s="271">
        <f>$B139*POWER((1+Annual_Inflation_Rate),2)</f>
        <v>0</v>
      </c>
      <c r="O139" s="332">
        <f>L136*N139</f>
        <v>0</v>
      </c>
      <c r="P139" s="320"/>
      <c r="Q139" s="150"/>
      <c r="R139" s="271">
        <f>$B139*POWER((1+Annual_Inflation_Rate),3)</f>
        <v>0</v>
      </c>
      <c r="S139" s="332">
        <f>P136*R139</f>
        <v>0</v>
      </c>
      <c r="T139" s="320"/>
      <c r="U139" s="150"/>
      <c r="V139" s="271">
        <f>$B139*POWER((1+Annual_Inflation_Rate),4)</f>
        <v>0</v>
      </c>
      <c r="W139" s="362">
        <f>T136*V139</f>
        <v>0</v>
      </c>
      <c r="X139" s="65"/>
      <c r="Y139" s="69">
        <f t="shared" si="115"/>
        <v>0</v>
      </c>
      <c r="Z139" s="57">
        <v>0</v>
      </c>
      <c r="AA139" s="17">
        <f t="shared" si="116"/>
        <v>0</v>
      </c>
      <c r="AC139" s="161"/>
    </row>
    <row r="140" spans="1:29">
      <c r="A140" s="52" t="s">
        <v>214</v>
      </c>
      <c r="B140" s="52">
        <v>0</v>
      </c>
      <c r="C140" s="139" t="s">
        <v>151</v>
      </c>
      <c r="D140" s="320"/>
      <c r="E140" s="150"/>
      <c r="F140" s="271">
        <f>$B140</f>
        <v>0</v>
      </c>
      <c r="G140" s="332">
        <f>D136*E138*F140</f>
        <v>0</v>
      </c>
      <c r="H140" s="320"/>
      <c r="I140" s="150"/>
      <c r="J140" s="271">
        <f>$B140*(1+Annual_Inflation_Rate)</f>
        <v>0</v>
      </c>
      <c r="K140" s="332">
        <f>H136*I138*J140</f>
        <v>0</v>
      </c>
      <c r="L140" s="320"/>
      <c r="M140" s="150"/>
      <c r="N140" s="271">
        <f>$B140*POWER((1+Annual_Inflation_Rate),2)</f>
        <v>0</v>
      </c>
      <c r="O140" s="332">
        <f>L136*M138*N140</f>
        <v>0</v>
      </c>
      <c r="P140" s="320"/>
      <c r="Q140" s="150"/>
      <c r="R140" s="271">
        <f>$B140*POWER((1+Annual_Inflation_Rate),3)</f>
        <v>0</v>
      </c>
      <c r="S140" s="332">
        <f>P136*Q138*R140</f>
        <v>0</v>
      </c>
      <c r="T140" s="320"/>
      <c r="U140" s="150"/>
      <c r="V140" s="271">
        <f>$B140*POWER((1+Annual_Inflation_Rate),4)</f>
        <v>0</v>
      </c>
      <c r="W140" s="362">
        <f>T136*U138*V140</f>
        <v>0</v>
      </c>
      <c r="X140" s="65"/>
      <c r="Y140" s="69">
        <f t="shared" si="115"/>
        <v>0</v>
      </c>
      <c r="Z140" s="57">
        <v>0</v>
      </c>
      <c r="AA140" s="17">
        <f t="shared" si="116"/>
        <v>0</v>
      </c>
      <c r="AC140" s="161"/>
    </row>
    <row r="141" spans="1:29">
      <c r="A141" s="52" t="s">
        <v>215</v>
      </c>
      <c r="B141" s="52">
        <v>0</v>
      </c>
      <c r="C141" s="149" t="s">
        <v>153</v>
      </c>
      <c r="D141" s="321"/>
      <c r="E141" s="151"/>
      <c r="F141" s="272">
        <f>$B141</f>
        <v>0</v>
      </c>
      <c r="G141" s="332">
        <f>D136*E136*E138*F141</f>
        <v>0</v>
      </c>
      <c r="H141" s="321"/>
      <c r="I141" s="151"/>
      <c r="J141" s="272">
        <f>$B141*(1+Annual_Inflation_Rate)</f>
        <v>0</v>
      </c>
      <c r="K141" s="332">
        <f>H136*I136*I138*J141</f>
        <v>0</v>
      </c>
      <c r="L141" s="321"/>
      <c r="M141" s="151"/>
      <c r="N141" s="272">
        <f>$B141*POWER((1+Annual_Inflation_Rate),2)</f>
        <v>0</v>
      </c>
      <c r="O141" s="332">
        <f>L136*M136*M138*N141</f>
        <v>0</v>
      </c>
      <c r="P141" s="321"/>
      <c r="Q141" s="151"/>
      <c r="R141" s="272">
        <f>$B141*POWER((1+Annual_Inflation_Rate),3)</f>
        <v>0</v>
      </c>
      <c r="S141" s="332">
        <f>P136*Q136*Q138*R141</f>
        <v>0</v>
      </c>
      <c r="T141" s="321"/>
      <c r="U141" s="151"/>
      <c r="V141" s="272">
        <f>$B141*POWER((1+Annual_Inflation_Rate),4)</f>
        <v>0</v>
      </c>
      <c r="W141" s="362">
        <f>T136*U136*U138*V141</f>
        <v>0</v>
      </c>
      <c r="X141" s="65"/>
      <c r="Y141" s="69">
        <f t="shared" si="115"/>
        <v>0</v>
      </c>
      <c r="Z141" s="57">
        <v>0</v>
      </c>
      <c r="AA141" s="17">
        <f t="shared" si="116"/>
        <v>0</v>
      </c>
      <c r="AC141" s="161"/>
    </row>
    <row r="142" spans="1:29" ht="12">
      <c r="A142" s="153"/>
      <c r="B142" s="152"/>
      <c r="C142" s="110"/>
      <c r="D142" s="322" t="s">
        <v>157</v>
      </c>
      <c r="E142" s="249" t="s">
        <v>96</v>
      </c>
      <c r="F142" s="249" t="s">
        <v>18</v>
      </c>
      <c r="G142" s="340" t="s">
        <v>89</v>
      </c>
      <c r="H142" s="322" t="s">
        <v>157</v>
      </c>
      <c r="I142" s="249" t="s">
        <v>96</v>
      </c>
      <c r="J142" s="249" t="s">
        <v>18</v>
      </c>
      <c r="K142" s="340" t="s">
        <v>89</v>
      </c>
      <c r="L142" s="322" t="s">
        <v>157</v>
      </c>
      <c r="M142" s="249" t="s">
        <v>96</v>
      </c>
      <c r="N142" s="249" t="s">
        <v>18</v>
      </c>
      <c r="O142" s="340" t="s">
        <v>89</v>
      </c>
      <c r="P142" s="322" t="s">
        <v>157</v>
      </c>
      <c r="Q142" s="249" t="s">
        <v>96</v>
      </c>
      <c r="R142" s="249" t="s">
        <v>18</v>
      </c>
      <c r="S142" s="340" t="s">
        <v>89</v>
      </c>
      <c r="T142" s="322" t="s">
        <v>157</v>
      </c>
      <c r="U142" s="249" t="s">
        <v>96</v>
      </c>
      <c r="V142" s="249" t="s">
        <v>18</v>
      </c>
      <c r="W142" s="371" t="s">
        <v>89</v>
      </c>
      <c r="X142" s="65"/>
      <c r="Y142" s="69"/>
      <c r="Z142" s="17"/>
      <c r="AA142" s="17"/>
      <c r="AC142" s="161"/>
    </row>
    <row r="143" spans="1:29" ht="14.55" customHeight="1">
      <c r="A143" s="415" t="s">
        <v>222</v>
      </c>
      <c r="B143" s="129"/>
      <c r="C143" s="299"/>
      <c r="D143" s="318"/>
      <c r="E143" s="273"/>
      <c r="F143" s="263"/>
      <c r="G143" s="332"/>
      <c r="H143" s="318"/>
      <c r="I143" s="273"/>
      <c r="J143" s="263"/>
      <c r="K143" s="332"/>
      <c r="L143" s="318"/>
      <c r="M143" s="273"/>
      <c r="N143" s="263"/>
      <c r="O143" s="332"/>
      <c r="P143" s="318"/>
      <c r="Q143" s="273"/>
      <c r="R143" s="263"/>
      <c r="S143" s="332"/>
      <c r="T143" s="318"/>
      <c r="U143" s="273"/>
      <c r="V143" s="263"/>
      <c r="W143" s="362"/>
      <c r="X143" s="65"/>
      <c r="Y143" s="69"/>
      <c r="Z143" s="17"/>
      <c r="AA143" s="17"/>
      <c r="AC143" s="161"/>
    </row>
    <row r="144" spans="1:29" ht="12">
      <c r="A144" s="225" t="s">
        <v>212</v>
      </c>
      <c r="B144" s="52">
        <v>0</v>
      </c>
      <c r="C144" s="139" t="s">
        <v>150</v>
      </c>
      <c r="D144" s="319" t="s">
        <v>158</v>
      </c>
      <c r="E144" s="274" t="s">
        <v>159</v>
      </c>
      <c r="F144" s="271">
        <f>$B144</f>
        <v>0</v>
      </c>
      <c r="G144" s="332">
        <f>D143*E143*F144</f>
        <v>0</v>
      </c>
      <c r="H144" s="319" t="s">
        <v>158</v>
      </c>
      <c r="I144" s="274" t="s">
        <v>159</v>
      </c>
      <c r="J144" s="271">
        <f>$B144*(1+Annual_Inflation_Rate)</f>
        <v>0</v>
      </c>
      <c r="K144" s="332">
        <f>H143*I143*J144</f>
        <v>0</v>
      </c>
      <c r="L144" s="319" t="s">
        <v>158</v>
      </c>
      <c r="M144" s="274" t="s">
        <v>159</v>
      </c>
      <c r="N144" s="271">
        <f>$B144*POWER((1+Annual_Inflation_Rate),2)</f>
        <v>0</v>
      </c>
      <c r="O144" s="332">
        <f>L143*M143*N144</f>
        <v>0</v>
      </c>
      <c r="P144" s="319" t="s">
        <v>158</v>
      </c>
      <c r="Q144" s="274" t="s">
        <v>159</v>
      </c>
      <c r="R144" s="271">
        <f>$B144*POWER((1+Annual_Inflation_Rate),3)</f>
        <v>0</v>
      </c>
      <c r="S144" s="332">
        <f>P143*Q143*R144</f>
        <v>0</v>
      </c>
      <c r="T144" s="319" t="s">
        <v>158</v>
      </c>
      <c r="U144" s="274" t="s">
        <v>159</v>
      </c>
      <c r="V144" s="271">
        <f>$B144*POWER((1+Annual_Inflation_Rate),4)</f>
        <v>0</v>
      </c>
      <c r="W144" s="362">
        <f>T143*U143*V144</f>
        <v>0</v>
      </c>
      <c r="X144" s="65"/>
      <c r="Y144" s="69">
        <f t="shared" ref="Y144:Y148" si="117">S144+O144+K144+G144+W144</f>
        <v>0</v>
      </c>
      <c r="Z144" s="57">
        <v>0</v>
      </c>
      <c r="AA144" s="17">
        <f t="shared" ref="AA144:AA148" si="118">Y144+Z144</f>
        <v>0</v>
      </c>
      <c r="AC144" s="161"/>
    </row>
    <row r="145" spans="1:29">
      <c r="A145" s="52" t="s">
        <v>237</v>
      </c>
      <c r="B145" s="52">
        <v>0</v>
      </c>
      <c r="C145" s="139" t="s">
        <v>155</v>
      </c>
      <c r="D145" s="318"/>
      <c r="E145" s="273"/>
      <c r="F145" s="271">
        <f>$B145</f>
        <v>0</v>
      </c>
      <c r="G145" s="332">
        <f>D143*E143*(D145+E145)*F145</f>
        <v>0</v>
      </c>
      <c r="H145" s="318"/>
      <c r="I145" s="273"/>
      <c r="J145" s="271">
        <f>$B145*(1+Annual_Inflation_Rate)</f>
        <v>0</v>
      </c>
      <c r="K145" s="332">
        <f>H143*I143*(H145+I145)*J145</f>
        <v>0</v>
      </c>
      <c r="L145" s="318"/>
      <c r="M145" s="273"/>
      <c r="N145" s="271">
        <f>$B145*POWER((1+Annual_Inflation_Rate),2)</f>
        <v>0</v>
      </c>
      <c r="O145" s="332">
        <f>L143*M143*(L145+M145)*N145</f>
        <v>0</v>
      </c>
      <c r="P145" s="318"/>
      <c r="Q145" s="273"/>
      <c r="R145" s="271">
        <f>$B145*POWER((1+Annual_Inflation_Rate),3)</f>
        <v>0</v>
      </c>
      <c r="S145" s="332">
        <f>P143*Q143*(P145+Q145)*R145</f>
        <v>0</v>
      </c>
      <c r="T145" s="318"/>
      <c r="U145" s="273"/>
      <c r="V145" s="271">
        <f>$B145*POWER((1+Annual_Inflation_Rate),4)</f>
        <v>0</v>
      </c>
      <c r="W145" s="362">
        <f>T143*U143*(T145+U145)*V145</f>
        <v>0</v>
      </c>
      <c r="X145" s="65"/>
      <c r="Y145" s="69">
        <f t="shared" si="117"/>
        <v>0</v>
      </c>
      <c r="Z145" s="57">
        <v>0</v>
      </c>
      <c r="AA145" s="17">
        <f t="shared" si="118"/>
        <v>0</v>
      </c>
      <c r="AC145" s="161"/>
    </row>
    <row r="146" spans="1:29">
      <c r="A146" s="52" t="s">
        <v>213</v>
      </c>
      <c r="B146" s="52">
        <v>0</v>
      </c>
      <c r="C146" s="139" t="s">
        <v>66</v>
      </c>
      <c r="D146" s="320"/>
      <c r="E146" s="150"/>
      <c r="F146" s="271">
        <f>$B146</f>
        <v>0</v>
      </c>
      <c r="G146" s="332">
        <f>D143*F146</f>
        <v>0</v>
      </c>
      <c r="H146" s="320"/>
      <c r="I146" s="150"/>
      <c r="J146" s="271">
        <f>$B146*(1+Annual_Inflation_Rate)</f>
        <v>0</v>
      </c>
      <c r="K146" s="332">
        <f>H143*J146</f>
        <v>0</v>
      </c>
      <c r="L146" s="320"/>
      <c r="M146" s="150"/>
      <c r="N146" s="271">
        <f>$B146*POWER((1+Annual_Inflation_Rate),2)</f>
        <v>0</v>
      </c>
      <c r="O146" s="332">
        <f>L143*N146</f>
        <v>0</v>
      </c>
      <c r="P146" s="320"/>
      <c r="Q146" s="150"/>
      <c r="R146" s="271">
        <f>$B146*POWER((1+Annual_Inflation_Rate),3)</f>
        <v>0</v>
      </c>
      <c r="S146" s="332">
        <f>P143*R146</f>
        <v>0</v>
      </c>
      <c r="T146" s="320"/>
      <c r="U146" s="150"/>
      <c r="V146" s="271">
        <f>$B146*POWER((1+Annual_Inflation_Rate),4)</f>
        <v>0</v>
      </c>
      <c r="W146" s="362">
        <f>T143*V146</f>
        <v>0</v>
      </c>
      <c r="X146" s="65"/>
      <c r="Y146" s="69">
        <f t="shared" si="117"/>
        <v>0</v>
      </c>
      <c r="Z146" s="57">
        <v>0</v>
      </c>
      <c r="AA146" s="17">
        <f t="shared" si="118"/>
        <v>0</v>
      </c>
      <c r="AC146" s="161"/>
    </row>
    <row r="147" spans="1:29">
      <c r="A147" s="52" t="s">
        <v>214</v>
      </c>
      <c r="B147" s="52">
        <v>0</v>
      </c>
      <c r="C147" s="139" t="s">
        <v>151</v>
      </c>
      <c r="D147" s="320"/>
      <c r="E147" s="150"/>
      <c r="F147" s="271">
        <f>$B147</f>
        <v>0</v>
      </c>
      <c r="G147" s="332">
        <f>D143*E145*F147</f>
        <v>0</v>
      </c>
      <c r="H147" s="320"/>
      <c r="I147" s="150"/>
      <c r="J147" s="271">
        <f>$B147*(1+Annual_Inflation_Rate)</f>
        <v>0</v>
      </c>
      <c r="K147" s="332">
        <f>H143*I145*J147</f>
        <v>0</v>
      </c>
      <c r="L147" s="320"/>
      <c r="M147" s="150"/>
      <c r="N147" s="271">
        <f>$B147*POWER((1+Annual_Inflation_Rate),2)</f>
        <v>0</v>
      </c>
      <c r="O147" s="332">
        <f>L143*M145*N147</f>
        <v>0</v>
      </c>
      <c r="P147" s="320"/>
      <c r="Q147" s="150"/>
      <c r="R147" s="271">
        <f>$B147*POWER((1+Annual_Inflation_Rate),3)</f>
        <v>0</v>
      </c>
      <c r="S147" s="332">
        <f>P143*Q145*R147</f>
        <v>0</v>
      </c>
      <c r="T147" s="320"/>
      <c r="U147" s="150"/>
      <c r="V147" s="271">
        <f>$B147*POWER((1+Annual_Inflation_Rate),4)</f>
        <v>0</v>
      </c>
      <c r="W147" s="362">
        <f>T143*U145*V147</f>
        <v>0</v>
      </c>
      <c r="X147" s="65"/>
      <c r="Y147" s="69">
        <f t="shared" si="117"/>
        <v>0</v>
      </c>
      <c r="Z147" s="57">
        <v>0</v>
      </c>
      <c r="AA147" s="17">
        <f t="shared" si="118"/>
        <v>0</v>
      </c>
      <c r="AC147" s="161"/>
    </row>
    <row r="148" spans="1:29">
      <c r="A148" s="52" t="s">
        <v>215</v>
      </c>
      <c r="B148" s="52">
        <v>0</v>
      </c>
      <c r="C148" s="149" t="s">
        <v>153</v>
      </c>
      <c r="D148" s="321"/>
      <c r="E148" s="151"/>
      <c r="F148" s="272">
        <f>$B148</f>
        <v>0</v>
      </c>
      <c r="G148" s="332">
        <f>D143*E143*E145*F148</f>
        <v>0</v>
      </c>
      <c r="H148" s="321"/>
      <c r="I148" s="151"/>
      <c r="J148" s="272">
        <f>$B148*(1+Annual_Inflation_Rate)</f>
        <v>0</v>
      </c>
      <c r="K148" s="332">
        <f>H143*I143*I145*J148</f>
        <v>0</v>
      </c>
      <c r="L148" s="321"/>
      <c r="M148" s="151"/>
      <c r="N148" s="272">
        <f>$B148*POWER((1+Annual_Inflation_Rate),2)</f>
        <v>0</v>
      </c>
      <c r="O148" s="332">
        <f>L143*M143*M145*N148</f>
        <v>0</v>
      </c>
      <c r="P148" s="321"/>
      <c r="Q148" s="151"/>
      <c r="R148" s="272">
        <f>$B148*POWER((1+Annual_Inflation_Rate),3)</f>
        <v>0</v>
      </c>
      <c r="S148" s="332">
        <f>P143*Q143*Q145*R148</f>
        <v>0</v>
      </c>
      <c r="T148" s="321"/>
      <c r="U148" s="151"/>
      <c r="V148" s="272">
        <f>$B148*POWER((1+Annual_Inflation_Rate),4)</f>
        <v>0</v>
      </c>
      <c r="W148" s="362">
        <f>T143*U143*U145*V148</f>
        <v>0</v>
      </c>
      <c r="X148" s="65"/>
      <c r="Y148" s="69">
        <f t="shared" si="117"/>
        <v>0</v>
      </c>
      <c r="Z148" s="57">
        <v>0</v>
      </c>
      <c r="AA148" s="17">
        <f t="shared" si="118"/>
        <v>0</v>
      </c>
      <c r="AC148" s="161"/>
    </row>
    <row r="149" spans="1:29" ht="12">
      <c r="A149" s="153"/>
      <c r="B149" s="152"/>
      <c r="C149" s="110"/>
      <c r="D149" s="322" t="s">
        <v>157</v>
      </c>
      <c r="E149" s="249" t="s">
        <v>96</v>
      </c>
      <c r="F149" s="249" t="s">
        <v>18</v>
      </c>
      <c r="G149" s="340" t="s">
        <v>89</v>
      </c>
      <c r="H149" s="322" t="s">
        <v>157</v>
      </c>
      <c r="I149" s="249" t="s">
        <v>96</v>
      </c>
      <c r="J149" s="249" t="s">
        <v>18</v>
      </c>
      <c r="K149" s="340" t="s">
        <v>89</v>
      </c>
      <c r="L149" s="322" t="s">
        <v>157</v>
      </c>
      <c r="M149" s="249" t="s">
        <v>96</v>
      </c>
      <c r="N149" s="249" t="s">
        <v>18</v>
      </c>
      <c r="O149" s="340" t="s">
        <v>89</v>
      </c>
      <c r="P149" s="322" t="s">
        <v>157</v>
      </c>
      <c r="Q149" s="249" t="s">
        <v>96</v>
      </c>
      <c r="R149" s="249" t="s">
        <v>18</v>
      </c>
      <c r="S149" s="340" t="s">
        <v>89</v>
      </c>
      <c r="T149" s="322" t="s">
        <v>157</v>
      </c>
      <c r="U149" s="249" t="s">
        <v>96</v>
      </c>
      <c r="V149" s="249" t="s">
        <v>18</v>
      </c>
      <c r="W149" s="371" t="s">
        <v>89</v>
      </c>
      <c r="X149" s="65"/>
      <c r="Y149" s="69"/>
      <c r="Z149" s="17"/>
      <c r="AA149" s="17"/>
      <c r="AC149" s="161"/>
    </row>
    <row r="150" spans="1:29" ht="14.55" customHeight="1">
      <c r="A150" s="415" t="s">
        <v>223</v>
      </c>
      <c r="B150" s="129"/>
      <c r="C150" s="299"/>
      <c r="D150" s="318"/>
      <c r="E150" s="273"/>
      <c r="F150" s="263"/>
      <c r="G150" s="332"/>
      <c r="H150" s="318"/>
      <c r="I150" s="273"/>
      <c r="J150" s="263"/>
      <c r="K150" s="332"/>
      <c r="L150" s="318"/>
      <c r="M150" s="273"/>
      <c r="N150" s="263"/>
      <c r="O150" s="332"/>
      <c r="P150" s="318"/>
      <c r="Q150" s="273"/>
      <c r="R150" s="263"/>
      <c r="S150" s="332"/>
      <c r="T150" s="318"/>
      <c r="U150" s="273"/>
      <c r="V150" s="263"/>
      <c r="W150" s="362"/>
      <c r="X150" s="65"/>
      <c r="Y150" s="69"/>
      <c r="Z150" s="17"/>
      <c r="AA150" s="17"/>
      <c r="AC150" s="161"/>
    </row>
    <row r="151" spans="1:29" ht="12">
      <c r="A151" s="225" t="s">
        <v>212</v>
      </c>
      <c r="B151" s="52">
        <v>0</v>
      </c>
      <c r="C151" s="139" t="s">
        <v>150</v>
      </c>
      <c r="D151" s="319" t="s">
        <v>158</v>
      </c>
      <c r="E151" s="274" t="s">
        <v>159</v>
      </c>
      <c r="F151" s="271">
        <f>$B151</f>
        <v>0</v>
      </c>
      <c r="G151" s="332">
        <f>D150*E150*F151</f>
        <v>0</v>
      </c>
      <c r="H151" s="319" t="s">
        <v>158</v>
      </c>
      <c r="I151" s="274" t="s">
        <v>159</v>
      </c>
      <c r="J151" s="271">
        <f>$B151*(1+Annual_Inflation_Rate)</f>
        <v>0</v>
      </c>
      <c r="K151" s="332">
        <f>H150*I150*J151</f>
        <v>0</v>
      </c>
      <c r="L151" s="319" t="s">
        <v>158</v>
      </c>
      <c r="M151" s="274" t="s">
        <v>159</v>
      </c>
      <c r="N151" s="271">
        <f>$B151*POWER((1+Annual_Inflation_Rate),2)</f>
        <v>0</v>
      </c>
      <c r="O151" s="332">
        <f>L150*M150*N151</f>
        <v>0</v>
      </c>
      <c r="P151" s="319" t="s">
        <v>158</v>
      </c>
      <c r="Q151" s="274" t="s">
        <v>159</v>
      </c>
      <c r="R151" s="271">
        <f>$B151*POWER((1+Annual_Inflation_Rate),3)</f>
        <v>0</v>
      </c>
      <c r="S151" s="332">
        <f>P150*Q150*R151</f>
        <v>0</v>
      </c>
      <c r="T151" s="319" t="s">
        <v>158</v>
      </c>
      <c r="U151" s="274" t="s">
        <v>159</v>
      </c>
      <c r="V151" s="271">
        <f>$B151*POWER((1+Annual_Inflation_Rate),4)</f>
        <v>0</v>
      </c>
      <c r="W151" s="362">
        <f>T150*U150*V151</f>
        <v>0</v>
      </c>
      <c r="X151" s="65"/>
      <c r="Y151" s="69">
        <f t="shared" ref="Y151:Y155" si="119">S151+O151+K151+G151+W151</f>
        <v>0</v>
      </c>
      <c r="Z151" s="57">
        <v>0</v>
      </c>
      <c r="AA151" s="17">
        <f t="shared" ref="AA151:AA155" si="120">Y151+Z151</f>
        <v>0</v>
      </c>
      <c r="AC151" s="161"/>
    </row>
    <row r="152" spans="1:29">
      <c r="A152" s="52" t="s">
        <v>237</v>
      </c>
      <c r="B152" s="52">
        <v>0</v>
      </c>
      <c r="C152" s="139" t="s">
        <v>155</v>
      </c>
      <c r="D152" s="318"/>
      <c r="E152" s="273"/>
      <c r="F152" s="271">
        <f>$B152</f>
        <v>0</v>
      </c>
      <c r="G152" s="332">
        <f>D150*E150*(D152+E152)*F152</f>
        <v>0</v>
      </c>
      <c r="H152" s="318"/>
      <c r="I152" s="273"/>
      <c r="J152" s="271">
        <f>$B152*(1+Annual_Inflation_Rate)</f>
        <v>0</v>
      </c>
      <c r="K152" s="332">
        <f>H150*I150*(H152+I152)*J152</f>
        <v>0</v>
      </c>
      <c r="L152" s="318"/>
      <c r="M152" s="273"/>
      <c r="N152" s="271">
        <f>$B152*POWER((1+Annual_Inflation_Rate),2)</f>
        <v>0</v>
      </c>
      <c r="O152" s="332">
        <f>L150*M150*(L152+M152)*N152</f>
        <v>0</v>
      </c>
      <c r="P152" s="318"/>
      <c r="Q152" s="273"/>
      <c r="R152" s="271">
        <f>$B152*POWER((1+Annual_Inflation_Rate),3)</f>
        <v>0</v>
      </c>
      <c r="S152" s="332">
        <f>P150*Q150*(P152+Q152)*R152</f>
        <v>0</v>
      </c>
      <c r="T152" s="318"/>
      <c r="U152" s="273"/>
      <c r="V152" s="271">
        <f>$B152*POWER((1+Annual_Inflation_Rate),4)</f>
        <v>0</v>
      </c>
      <c r="W152" s="362">
        <f>T150*U150*(T152+U152)*V152</f>
        <v>0</v>
      </c>
      <c r="X152" s="65"/>
      <c r="Y152" s="69">
        <f t="shared" si="119"/>
        <v>0</v>
      </c>
      <c r="Z152" s="57">
        <v>0</v>
      </c>
      <c r="AA152" s="17">
        <f t="shared" si="120"/>
        <v>0</v>
      </c>
      <c r="AC152" s="161"/>
    </row>
    <row r="153" spans="1:29">
      <c r="A153" s="52" t="s">
        <v>213</v>
      </c>
      <c r="B153" s="52">
        <v>0</v>
      </c>
      <c r="C153" s="139" t="s">
        <v>66</v>
      </c>
      <c r="D153" s="320"/>
      <c r="E153" s="150"/>
      <c r="F153" s="271">
        <f>$B153</f>
        <v>0</v>
      </c>
      <c r="G153" s="332">
        <f>D150*F153</f>
        <v>0</v>
      </c>
      <c r="H153" s="320"/>
      <c r="I153" s="150"/>
      <c r="J153" s="271">
        <f>$B153*(1+Annual_Inflation_Rate)</f>
        <v>0</v>
      </c>
      <c r="K153" s="332">
        <f>H150*J153</f>
        <v>0</v>
      </c>
      <c r="L153" s="320"/>
      <c r="M153" s="150"/>
      <c r="N153" s="271">
        <f>$B153*POWER((1+Annual_Inflation_Rate),2)</f>
        <v>0</v>
      </c>
      <c r="O153" s="332">
        <f>L150*N153</f>
        <v>0</v>
      </c>
      <c r="P153" s="320"/>
      <c r="Q153" s="150"/>
      <c r="R153" s="271">
        <f>$B153*POWER((1+Annual_Inflation_Rate),3)</f>
        <v>0</v>
      </c>
      <c r="S153" s="332">
        <f>P150*R153</f>
        <v>0</v>
      </c>
      <c r="T153" s="320"/>
      <c r="U153" s="150"/>
      <c r="V153" s="271">
        <f>$B153*POWER((1+Annual_Inflation_Rate),4)</f>
        <v>0</v>
      </c>
      <c r="W153" s="362">
        <f>T150*V153</f>
        <v>0</v>
      </c>
      <c r="X153" s="65"/>
      <c r="Y153" s="69">
        <f t="shared" si="119"/>
        <v>0</v>
      </c>
      <c r="Z153" s="57">
        <v>0</v>
      </c>
      <c r="AA153" s="17">
        <f t="shared" si="120"/>
        <v>0</v>
      </c>
      <c r="AC153" s="161"/>
    </row>
    <row r="154" spans="1:29">
      <c r="A154" s="52" t="s">
        <v>214</v>
      </c>
      <c r="B154" s="52">
        <v>0</v>
      </c>
      <c r="C154" s="139" t="s">
        <v>151</v>
      </c>
      <c r="D154" s="320"/>
      <c r="E154" s="150"/>
      <c r="F154" s="271">
        <f>$B154</f>
        <v>0</v>
      </c>
      <c r="G154" s="332">
        <f>D150*E152*F154</f>
        <v>0</v>
      </c>
      <c r="H154" s="320"/>
      <c r="I154" s="150"/>
      <c r="J154" s="271">
        <f>$B154*(1+Annual_Inflation_Rate)</f>
        <v>0</v>
      </c>
      <c r="K154" s="332">
        <f>H150*I152*J154</f>
        <v>0</v>
      </c>
      <c r="L154" s="320"/>
      <c r="M154" s="150"/>
      <c r="N154" s="271">
        <f>$B154*POWER((1+Annual_Inflation_Rate),2)</f>
        <v>0</v>
      </c>
      <c r="O154" s="332">
        <f>L150*M152*N154</f>
        <v>0</v>
      </c>
      <c r="P154" s="320"/>
      <c r="Q154" s="150"/>
      <c r="R154" s="271">
        <f>$B154*POWER((1+Annual_Inflation_Rate),3)</f>
        <v>0</v>
      </c>
      <c r="S154" s="332">
        <f>P150*Q152*R154</f>
        <v>0</v>
      </c>
      <c r="T154" s="320"/>
      <c r="U154" s="150"/>
      <c r="V154" s="271">
        <f>$B154*POWER((1+Annual_Inflation_Rate),4)</f>
        <v>0</v>
      </c>
      <c r="W154" s="362">
        <f>T150*U152*V154</f>
        <v>0</v>
      </c>
      <c r="X154" s="65"/>
      <c r="Y154" s="69">
        <f t="shared" si="119"/>
        <v>0</v>
      </c>
      <c r="Z154" s="57">
        <v>0</v>
      </c>
      <c r="AA154" s="17">
        <f t="shared" si="120"/>
        <v>0</v>
      </c>
      <c r="AC154" s="161"/>
    </row>
    <row r="155" spans="1:29">
      <c r="A155" s="52" t="s">
        <v>215</v>
      </c>
      <c r="B155" s="52">
        <v>0</v>
      </c>
      <c r="C155" s="149" t="s">
        <v>153</v>
      </c>
      <c r="D155" s="321"/>
      <c r="E155" s="151"/>
      <c r="F155" s="272">
        <f>$B155</f>
        <v>0</v>
      </c>
      <c r="G155" s="332">
        <f>D150*E150*E152*F155</f>
        <v>0</v>
      </c>
      <c r="H155" s="321"/>
      <c r="I155" s="151"/>
      <c r="J155" s="272">
        <f>$B155*(1+Annual_Inflation_Rate)</f>
        <v>0</v>
      </c>
      <c r="K155" s="332">
        <f>H150*I150*I152*J155</f>
        <v>0</v>
      </c>
      <c r="L155" s="321"/>
      <c r="M155" s="151"/>
      <c r="N155" s="272">
        <f>$B155*POWER((1+Annual_Inflation_Rate),2)</f>
        <v>0</v>
      </c>
      <c r="O155" s="332">
        <f>L150*M150*M152*N155</f>
        <v>0</v>
      </c>
      <c r="P155" s="321"/>
      <c r="Q155" s="151"/>
      <c r="R155" s="272">
        <f>$B155*POWER((1+Annual_Inflation_Rate),3)</f>
        <v>0</v>
      </c>
      <c r="S155" s="332">
        <f>P150*Q150*Q152*R155</f>
        <v>0</v>
      </c>
      <c r="T155" s="321"/>
      <c r="U155" s="151"/>
      <c r="V155" s="272">
        <f>$B155*POWER((1+Annual_Inflation_Rate),4)</f>
        <v>0</v>
      </c>
      <c r="W155" s="362">
        <f>T150*U150*U152*V155</f>
        <v>0</v>
      </c>
      <c r="X155" s="65"/>
      <c r="Y155" s="69">
        <f t="shared" si="119"/>
        <v>0</v>
      </c>
      <c r="Z155" s="57">
        <v>0</v>
      </c>
      <c r="AA155" s="17">
        <f t="shared" si="120"/>
        <v>0</v>
      </c>
      <c r="AC155" s="161"/>
    </row>
    <row r="156" spans="1:29" ht="12">
      <c r="A156" s="153"/>
      <c r="B156" s="152"/>
      <c r="C156" s="110"/>
      <c r="D156" s="322" t="s">
        <v>157</v>
      </c>
      <c r="E156" s="249" t="s">
        <v>96</v>
      </c>
      <c r="F156" s="249" t="s">
        <v>18</v>
      </c>
      <c r="G156" s="340" t="s">
        <v>89</v>
      </c>
      <c r="H156" s="322" t="s">
        <v>157</v>
      </c>
      <c r="I156" s="249" t="s">
        <v>96</v>
      </c>
      <c r="J156" s="249" t="s">
        <v>18</v>
      </c>
      <c r="K156" s="340" t="s">
        <v>89</v>
      </c>
      <c r="L156" s="322" t="s">
        <v>157</v>
      </c>
      <c r="M156" s="249" t="s">
        <v>96</v>
      </c>
      <c r="N156" s="249" t="s">
        <v>18</v>
      </c>
      <c r="O156" s="340" t="s">
        <v>89</v>
      </c>
      <c r="P156" s="322" t="s">
        <v>157</v>
      </c>
      <c r="Q156" s="249" t="s">
        <v>96</v>
      </c>
      <c r="R156" s="249" t="s">
        <v>18</v>
      </c>
      <c r="S156" s="340" t="s">
        <v>89</v>
      </c>
      <c r="T156" s="322" t="s">
        <v>157</v>
      </c>
      <c r="U156" s="249" t="s">
        <v>96</v>
      </c>
      <c r="V156" s="249" t="s">
        <v>18</v>
      </c>
      <c r="W156" s="371" t="s">
        <v>89</v>
      </c>
      <c r="X156" s="65"/>
      <c r="Y156" s="69"/>
      <c r="Z156" s="17"/>
      <c r="AA156" s="17"/>
      <c r="AC156" s="161"/>
    </row>
    <row r="157" spans="1:29" ht="14.55" customHeight="1">
      <c r="A157" s="415" t="s">
        <v>224</v>
      </c>
      <c r="B157" s="129"/>
      <c r="C157" s="299"/>
      <c r="D157" s="318"/>
      <c r="E157" s="273"/>
      <c r="F157" s="263"/>
      <c r="G157" s="332">
        <f>'Indicative Activities '!F13</f>
        <v>0</v>
      </c>
      <c r="H157" s="318"/>
      <c r="I157" s="273"/>
      <c r="J157" s="263"/>
      <c r="K157" s="332"/>
      <c r="L157" s="318"/>
      <c r="M157" s="273"/>
      <c r="N157" s="263"/>
      <c r="O157" s="332"/>
      <c r="P157" s="318"/>
      <c r="Q157" s="273"/>
      <c r="R157" s="263"/>
      <c r="S157" s="332"/>
      <c r="T157" s="318"/>
      <c r="U157" s="273"/>
      <c r="V157" s="263"/>
      <c r="W157" s="362"/>
      <c r="X157" s="65"/>
      <c r="Y157" s="69"/>
      <c r="Z157" s="17"/>
      <c r="AA157" s="17"/>
      <c r="AC157" s="161"/>
    </row>
    <row r="158" spans="1:29" ht="12">
      <c r="A158" s="225">
        <f>'Indicative Activities '!A4</f>
        <v>0</v>
      </c>
      <c r="B158" s="52"/>
      <c r="C158" s="139"/>
      <c r="D158" s="319"/>
      <c r="E158" s="274"/>
      <c r="F158" s="271"/>
      <c r="G158" s="332"/>
      <c r="H158" s="319"/>
      <c r="I158" s="274"/>
      <c r="J158" s="271"/>
      <c r="K158" s="332"/>
      <c r="L158" s="319"/>
      <c r="M158" s="274"/>
      <c r="N158" s="271"/>
      <c r="O158" s="332">
        <f>L157*M157*N158</f>
        <v>0</v>
      </c>
      <c r="P158" s="319" t="s">
        <v>158</v>
      </c>
      <c r="Q158" s="274" t="s">
        <v>159</v>
      </c>
      <c r="R158" s="271">
        <f>$B158*POWER((1+Annual_Inflation_Rate),3)</f>
        <v>0</v>
      </c>
      <c r="S158" s="332">
        <f>P157*Q157*R158</f>
        <v>0</v>
      </c>
      <c r="T158" s="319" t="s">
        <v>158</v>
      </c>
      <c r="U158" s="274" t="s">
        <v>159</v>
      </c>
      <c r="V158" s="271">
        <f>$B158*POWER((1+Annual_Inflation_Rate),4)</f>
        <v>0</v>
      </c>
      <c r="W158" s="362">
        <f>T157*U157*V158</f>
        <v>0</v>
      </c>
      <c r="X158" s="65"/>
      <c r="Y158" s="69">
        <f>S158+O158+K158+G158+W158</f>
        <v>0</v>
      </c>
      <c r="Z158" s="57">
        <v>0</v>
      </c>
      <c r="AA158" s="17">
        <f t="shared" ref="AA158:AA162" si="121">Y158+Z158</f>
        <v>0</v>
      </c>
      <c r="AC158" s="161"/>
    </row>
    <row r="159" spans="1:29">
      <c r="A159" s="52"/>
      <c r="B159" s="52"/>
      <c r="C159" s="139"/>
      <c r="D159" s="318"/>
      <c r="E159" s="273"/>
      <c r="F159" s="271"/>
      <c r="G159" s="332"/>
      <c r="H159" s="318"/>
      <c r="I159" s="273"/>
      <c r="J159" s="271"/>
      <c r="K159" s="332"/>
      <c r="L159" s="318"/>
      <c r="M159" s="273"/>
      <c r="N159" s="271"/>
      <c r="O159" s="332">
        <f>L157*M157*(L159+M159)*N159</f>
        <v>0</v>
      </c>
      <c r="P159" s="318"/>
      <c r="Q159" s="273"/>
      <c r="R159" s="271">
        <f>$B159*POWER((1+Annual_Inflation_Rate),3)</f>
        <v>0</v>
      </c>
      <c r="S159" s="332">
        <f>P157*Q157*(P159+Q159)*R159</f>
        <v>0</v>
      </c>
      <c r="T159" s="318"/>
      <c r="U159" s="273"/>
      <c r="V159" s="271">
        <f>$B159*POWER((1+Annual_Inflation_Rate),4)</f>
        <v>0</v>
      </c>
      <c r="W159" s="362">
        <f>T157*U157*(T159+U159)*V159</f>
        <v>0</v>
      </c>
      <c r="X159" s="65"/>
      <c r="Y159" s="69">
        <f t="shared" ref="Y159:Y162" si="122">S159+O159+K159+G159+W159</f>
        <v>0</v>
      </c>
      <c r="Z159" s="57">
        <v>0</v>
      </c>
      <c r="AA159" s="17">
        <f t="shared" si="121"/>
        <v>0</v>
      </c>
      <c r="AC159" s="161"/>
    </row>
    <row r="160" spans="1:29">
      <c r="A160" s="52"/>
      <c r="B160" s="52"/>
      <c r="C160" s="139"/>
      <c r="D160" s="320"/>
      <c r="E160" s="150"/>
      <c r="F160" s="271"/>
      <c r="G160" s="332"/>
      <c r="H160" s="320"/>
      <c r="I160" s="150"/>
      <c r="J160" s="271"/>
      <c r="K160" s="332"/>
      <c r="L160" s="320"/>
      <c r="M160" s="150"/>
      <c r="N160" s="271"/>
      <c r="O160" s="332">
        <f>L157*N160</f>
        <v>0</v>
      </c>
      <c r="P160" s="320"/>
      <c r="Q160" s="150"/>
      <c r="R160" s="271">
        <f>$B160*POWER((1+Annual_Inflation_Rate),3)</f>
        <v>0</v>
      </c>
      <c r="S160" s="332">
        <f>P157*R160</f>
        <v>0</v>
      </c>
      <c r="T160" s="320"/>
      <c r="U160" s="150"/>
      <c r="V160" s="271">
        <f>$B160*POWER((1+Annual_Inflation_Rate),4)</f>
        <v>0</v>
      </c>
      <c r="W160" s="362">
        <f>T157*V160</f>
        <v>0</v>
      </c>
      <c r="X160" s="65"/>
      <c r="Y160" s="69">
        <f t="shared" si="122"/>
        <v>0</v>
      </c>
      <c r="Z160" s="57">
        <v>0</v>
      </c>
      <c r="AA160" s="17">
        <f t="shared" si="121"/>
        <v>0</v>
      </c>
      <c r="AC160" s="161"/>
    </row>
    <row r="161" spans="1:30">
      <c r="A161" s="52"/>
      <c r="B161" s="52"/>
      <c r="C161" s="139"/>
      <c r="D161" s="320"/>
      <c r="E161" s="150"/>
      <c r="F161" s="271"/>
      <c r="G161" s="332"/>
      <c r="H161" s="320"/>
      <c r="I161" s="150"/>
      <c r="J161" s="271"/>
      <c r="K161" s="332"/>
      <c r="L161" s="320"/>
      <c r="M161" s="150"/>
      <c r="N161" s="271"/>
      <c r="O161" s="332">
        <f>L157*M159*N161</f>
        <v>0</v>
      </c>
      <c r="P161" s="320"/>
      <c r="Q161" s="150"/>
      <c r="R161" s="271">
        <f>$B161*POWER((1+Annual_Inflation_Rate),3)</f>
        <v>0</v>
      </c>
      <c r="S161" s="332">
        <f>P157*Q159*R161</f>
        <v>0</v>
      </c>
      <c r="T161" s="320"/>
      <c r="U161" s="150"/>
      <c r="V161" s="271">
        <f>$B161*POWER((1+Annual_Inflation_Rate),4)</f>
        <v>0</v>
      </c>
      <c r="W161" s="362">
        <f>T157*U159*V161</f>
        <v>0</v>
      </c>
      <c r="X161" s="65"/>
      <c r="Y161" s="69">
        <f t="shared" si="122"/>
        <v>0</v>
      </c>
      <c r="Z161" s="57">
        <v>0</v>
      </c>
      <c r="AA161" s="17">
        <f t="shared" si="121"/>
        <v>0</v>
      </c>
      <c r="AC161" s="161"/>
    </row>
    <row r="162" spans="1:30">
      <c r="A162" s="52"/>
      <c r="B162" s="52"/>
      <c r="C162" s="139"/>
      <c r="D162" s="323"/>
      <c r="E162" s="150"/>
      <c r="F162" s="271"/>
      <c r="G162" s="332"/>
      <c r="H162" s="323"/>
      <c r="I162" s="150"/>
      <c r="J162" s="271"/>
      <c r="K162" s="332"/>
      <c r="L162" s="323"/>
      <c r="M162" s="150"/>
      <c r="N162" s="271"/>
      <c r="O162" s="332">
        <f>L157*M157*M159*N162</f>
        <v>0</v>
      </c>
      <c r="P162" s="323"/>
      <c r="Q162" s="150"/>
      <c r="R162" s="271">
        <f>$B162*POWER((1+Annual_Inflation_Rate),3)</f>
        <v>0</v>
      </c>
      <c r="S162" s="332">
        <f>P157*Q157*Q159*R162</f>
        <v>0</v>
      </c>
      <c r="T162" s="323"/>
      <c r="U162" s="150"/>
      <c r="V162" s="271">
        <f>$B162*POWER((1+Annual_Inflation_Rate),4)</f>
        <v>0</v>
      </c>
      <c r="W162" s="362">
        <f>T157*U157*U159*V162</f>
        <v>0</v>
      </c>
      <c r="X162" s="65"/>
      <c r="Y162" s="69">
        <f t="shared" si="122"/>
        <v>0</v>
      </c>
      <c r="Z162" s="57">
        <v>0</v>
      </c>
      <c r="AA162" s="17">
        <f t="shared" si="121"/>
        <v>0</v>
      </c>
      <c r="AC162" s="161"/>
    </row>
    <row r="163" spans="1:30" ht="13.5" customHeight="1">
      <c r="A163" s="266" t="s">
        <v>57</v>
      </c>
      <c r="B163" s="246"/>
      <c r="C163" s="153"/>
      <c r="D163" s="302"/>
      <c r="E163" s="267"/>
      <c r="F163" s="267"/>
      <c r="G163" s="341">
        <f>SUBTOTAL(9,G94:G162)</f>
        <v>0</v>
      </c>
      <c r="H163" s="302"/>
      <c r="I163" s="267"/>
      <c r="J163" s="267"/>
      <c r="K163" s="330">
        <f>SUBTOTAL(9,K94:K162)</f>
        <v>0</v>
      </c>
      <c r="L163" s="302"/>
      <c r="M163" s="267"/>
      <c r="N163" s="267"/>
      <c r="O163" s="330">
        <f>SUBTOTAL(9,O94:O162)</f>
        <v>0</v>
      </c>
      <c r="P163" s="302"/>
      <c r="Q163" s="267"/>
      <c r="R163" s="267"/>
      <c r="S163" s="330">
        <f>SUBTOTAL(9,S94:S162)</f>
        <v>0</v>
      </c>
      <c r="T163" s="302"/>
      <c r="U163" s="267"/>
      <c r="V163" s="267"/>
      <c r="W163" s="356">
        <f>SUBTOTAL(9,W94:W162)</f>
        <v>0</v>
      </c>
      <c r="X163" s="66"/>
      <c r="Y163" s="75">
        <f>SUBTOTAL(9,Y94:Y162)</f>
        <v>0</v>
      </c>
      <c r="Z163" s="72">
        <f>SUBTOTAL(9,Z94:Z162)</f>
        <v>0</v>
      </c>
      <c r="AA163" s="72">
        <f>SUBTOTAL(9,AA94:AA162)</f>
        <v>0</v>
      </c>
      <c r="AC163" s="161"/>
    </row>
    <row r="164" spans="1:30" ht="12" thickBot="1">
      <c r="A164" s="74"/>
      <c r="B164" s="40"/>
      <c r="C164" s="16"/>
      <c r="D164" s="307"/>
      <c r="G164" s="342"/>
      <c r="H164" s="348"/>
      <c r="I164" s="23"/>
      <c r="J164" s="23"/>
      <c r="K164" s="349"/>
      <c r="L164" s="348"/>
      <c r="M164" s="23"/>
      <c r="N164" s="23"/>
      <c r="O164" s="352"/>
      <c r="P164" s="348"/>
      <c r="Q164" s="23"/>
      <c r="R164" s="23"/>
      <c r="S164" s="23"/>
      <c r="T164" s="348"/>
      <c r="U164" s="23"/>
      <c r="V164" s="23"/>
      <c r="W164" s="372"/>
      <c r="X164" s="67"/>
      <c r="Y164" s="71"/>
      <c r="Z164" s="24"/>
      <c r="AA164" s="24"/>
      <c r="AC164" s="161"/>
    </row>
    <row r="165" spans="1:30" ht="13.5" customHeight="1" thickBot="1">
      <c r="A165" s="195" t="s">
        <v>43</v>
      </c>
      <c r="B165" s="196"/>
      <c r="C165" s="197"/>
      <c r="D165" s="324"/>
      <c r="E165" s="198"/>
      <c r="F165" s="198"/>
      <c r="G165" s="343">
        <f>SUM(G18,G22,G33,G37,G42,G53,G92,G163)</f>
        <v>0</v>
      </c>
      <c r="H165" s="324"/>
      <c r="I165" s="198"/>
      <c r="J165" s="198"/>
      <c r="K165" s="343">
        <f>SUM(K18,K22,K33,K37,K42,K53,K92,K163)</f>
        <v>0</v>
      </c>
      <c r="L165" s="324"/>
      <c r="M165" s="198"/>
      <c r="N165" s="198"/>
      <c r="O165" s="343">
        <f>SUM(O18,O22,O33,O37,O42,O53,O92,O163)</f>
        <v>0</v>
      </c>
      <c r="P165" s="324"/>
      <c r="Q165" s="198"/>
      <c r="R165" s="198"/>
      <c r="S165" s="343">
        <f>SUM(S18,S22,S33,S37,S42,S53,S92,S163)</f>
        <v>0</v>
      </c>
      <c r="T165" s="324"/>
      <c r="U165" s="198"/>
      <c r="V165" s="198"/>
      <c r="W165" s="373">
        <f>SUM(W18,W22,W33,W37,W42,W53,W92,W163)</f>
        <v>0</v>
      </c>
      <c r="X165" s="66"/>
      <c r="Y165" s="393">
        <f>SUM(Y18,Y22,Y33,Y37,Y42,Y53,Y92,Y163)</f>
        <v>0</v>
      </c>
      <c r="Z165" s="199">
        <f>SUM(Z18,Z22,Z33,Z37,Z42,Z53,Z92,Z163)</f>
        <v>0</v>
      </c>
      <c r="AA165" s="201">
        <f>SUM(AA18,AA22,AA33,AA37,AA42,AA53,AA92,AA163)</f>
        <v>0</v>
      </c>
      <c r="AC165" s="161"/>
    </row>
    <row r="166" spans="1:30" s="54" customFormat="1" ht="13.8" thickBot="1">
      <c r="A166" s="74"/>
      <c r="B166" s="40"/>
      <c r="C166" s="16"/>
      <c r="D166" s="307"/>
      <c r="E166" s="1"/>
      <c r="F166" s="1"/>
      <c r="G166" s="16"/>
      <c r="H166" s="307"/>
      <c r="I166" s="1"/>
      <c r="J166" s="1"/>
      <c r="K166" s="16"/>
      <c r="L166" s="307"/>
      <c r="M166" s="1"/>
      <c r="N166" s="1"/>
      <c r="O166" s="16"/>
      <c r="P166" s="307"/>
      <c r="Q166" s="1"/>
      <c r="R166" s="1"/>
      <c r="S166" s="16"/>
      <c r="T166" s="307"/>
      <c r="U166" s="1"/>
      <c r="V166" s="1"/>
      <c r="W166" s="374"/>
      <c r="X166" s="64"/>
      <c r="Y166" s="69"/>
      <c r="Z166" s="17"/>
      <c r="AA166" s="17"/>
      <c r="AC166" s="163"/>
    </row>
    <row r="167" spans="1:30" ht="13.5" customHeight="1" thickBot="1">
      <c r="A167" s="195" t="s">
        <v>133</v>
      </c>
      <c r="B167" s="196"/>
      <c r="C167" s="197"/>
      <c r="D167" s="324"/>
      <c r="E167" s="198"/>
      <c r="F167" s="198"/>
      <c r="G167" s="343">
        <f>G165+G176-SUM(G$42,G$56,G$57,G$68,G$69)</f>
        <v>0</v>
      </c>
      <c r="H167" s="324"/>
      <c r="I167" s="198"/>
      <c r="J167" s="198"/>
      <c r="K167" s="343">
        <f>K165+K176-SUM(K$42,K$56,K$57,K$68,K$69)</f>
        <v>0</v>
      </c>
      <c r="L167" s="324"/>
      <c r="M167" s="198"/>
      <c r="N167" s="198"/>
      <c r="O167" s="343">
        <f>O165+O176-SUM(O$42,O$56,O$57,O$68,O$69)</f>
        <v>0</v>
      </c>
      <c r="P167" s="324"/>
      <c r="Q167" s="198"/>
      <c r="R167" s="198"/>
      <c r="S167" s="343">
        <f>S165+S176-SUM(S$42,S$56,S$57,S$68,S$69)</f>
        <v>0</v>
      </c>
      <c r="T167" s="324"/>
      <c r="U167" s="198"/>
      <c r="V167" s="198"/>
      <c r="W167" s="373">
        <f>W165+W176-SUM(W$42,W$56,W$57,W$68,W$69)</f>
        <v>0</v>
      </c>
      <c r="X167" s="66"/>
      <c r="Y167" s="393">
        <f>Y165-SUM(Y$42,Y$56,Y$57,Y$68,Y$69)</f>
        <v>0</v>
      </c>
      <c r="Z167" s="199">
        <f>Z165-SUM(Z$42,Z$56,Z$57,Z$68,Z$69)</f>
        <v>0</v>
      </c>
      <c r="AA167" s="201">
        <f>AA165-SUM(AA$42,AA$56,AA$57,AA$68,AA$69)</f>
        <v>0</v>
      </c>
      <c r="AC167" s="161"/>
    </row>
    <row r="168" spans="1:30" s="54" customFormat="1" ht="13.2">
      <c r="A168" s="74"/>
      <c r="B168" s="40"/>
      <c r="C168" s="16"/>
      <c r="D168" s="307"/>
      <c r="E168" s="1"/>
      <c r="F168" s="1"/>
      <c r="G168" s="109"/>
      <c r="H168" s="307"/>
      <c r="I168" s="1"/>
      <c r="J168" s="1"/>
      <c r="K168" s="109"/>
      <c r="L168" s="307"/>
      <c r="M168" s="1"/>
      <c r="N168" s="1"/>
      <c r="O168" s="109"/>
      <c r="P168" s="307"/>
      <c r="Q168" s="1"/>
      <c r="R168" s="1"/>
      <c r="S168" s="109"/>
      <c r="T168" s="307"/>
      <c r="U168" s="1"/>
      <c r="V168" s="1"/>
      <c r="W168" s="375"/>
      <c r="X168" s="64"/>
      <c r="Y168" s="69"/>
      <c r="Z168" s="17"/>
      <c r="AA168" s="17"/>
      <c r="AC168" s="163"/>
    </row>
    <row r="169" spans="1:30" s="226" customFormat="1" ht="13.2">
      <c r="A169" s="193" t="s">
        <v>160</v>
      </c>
      <c r="B169" s="188"/>
      <c r="C169" s="194"/>
      <c r="D169" s="325"/>
      <c r="E169" s="190"/>
      <c r="F169" s="190"/>
      <c r="G169" s="194" t="s">
        <v>89</v>
      </c>
      <c r="H169" s="325"/>
      <c r="I169" s="190"/>
      <c r="J169" s="190"/>
      <c r="K169" s="194" t="s">
        <v>89</v>
      </c>
      <c r="L169" s="325"/>
      <c r="M169" s="190"/>
      <c r="N169" s="190"/>
      <c r="O169" s="194" t="s">
        <v>89</v>
      </c>
      <c r="P169" s="325"/>
      <c r="Q169" s="190"/>
      <c r="R169" s="190"/>
      <c r="S169" s="194" t="s">
        <v>89</v>
      </c>
      <c r="T169" s="325"/>
      <c r="U169" s="190"/>
      <c r="V169" s="190"/>
      <c r="W169" s="376" t="s">
        <v>89</v>
      </c>
      <c r="X169" s="64"/>
      <c r="Y169" s="394"/>
      <c r="Z169" s="395"/>
      <c r="AA169" s="395"/>
      <c r="AB169" s="1"/>
      <c r="AC169" s="163"/>
      <c r="AD169" s="227"/>
    </row>
    <row r="170" spans="1:30" ht="13.2">
      <c r="A170" s="228" t="s">
        <v>161</v>
      </c>
      <c r="B170" s="229"/>
      <c r="C170" s="296"/>
      <c r="D170" s="326"/>
      <c r="E170" s="231"/>
      <c r="F170" s="231"/>
      <c r="G170" s="230"/>
      <c r="H170" s="326"/>
      <c r="I170" s="231"/>
      <c r="J170" s="231"/>
      <c r="K170" s="230"/>
      <c r="L170" s="326"/>
      <c r="M170" s="231"/>
      <c r="N170" s="231"/>
      <c r="O170" s="230"/>
      <c r="P170" s="326"/>
      <c r="Q170" s="231"/>
      <c r="R170" s="231"/>
      <c r="S170" s="230"/>
      <c r="T170" s="326"/>
      <c r="U170" s="231"/>
      <c r="V170" s="231"/>
      <c r="W170" s="377"/>
      <c r="Y170" s="232"/>
      <c r="Z170" s="233"/>
      <c r="AA170" s="234"/>
      <c r="AC170" s="163"/>
      <c r="AD170" s="227"/>
    </row>
    <row r="171" spans="1:30" ht="13.2">
      <c r="A171" s="113" t="s">
        <v>167</v>
      </c>
      <c r="B171" s="40"/>
      <c r="C171" s="139"/>
      <c r="D171" s="327"/>
      <c r="E171" s="19"/>
      <c r="F171" s="19"/>
      <c r="G171" s="344">
        <f>'Indicative Sub Awards  '!F4</f>
        <v>0</v>
      </c>
      <c r="H171" s="327"/>
      <c r="I171" s="19"/>
      <c r="J171" s="19"/>
      <c r="K171" s="344"/>
      <c r="L171" s="327"/>
      <c r="M171" s="19"/>
      <c r="N171" s="19"/>
      <c r="O171" s="344"/>
      <c r="P171" s="327"/>
      <c r="Q171" s="19"/>
      <c r="R171" s="19"/>
      <c r="S171" s="344"/>
      <c r="T171" s="327"/>
      <c r="U171" s="19"/>
      <c r="V171" s="19"/>
      <c r="W171" s="378"/>
      <c r="X171" s="65"/>
      <c r="Y171" s="69">
        <f t="shared" ref="Y171:Y174" si="123">S171+O171+K171+G171+W171</f>
        <v>0</v>
      </c>
      <c r="Z171" s="17">
        <v>0</v>
      </c>
      <c r="AA171" s="17">
        <f t="shared" ref="AA171:AA174" si="124">Y171+Z171</f>
        <v>0</v>
      </c>
      <c r="AC171" s="163"/>
      <c r="AD171" s="227"/>
    </row>
    <row r="172" spans="1:30" ht="13.2">
      <c r="A172" s="113" t="s">
        <v>168</v>
      </c>
      <c r="B172" s="40"/>
      <c r="C172" s="139"/>
      <c r="D172" s="327"/>
      <c r="E172" s="19"/>
      <c r="F172" s="19"/>
      <c r="G172" s="344">
        <f>'Indicative Sub Awards  '!F5</f>
        <v>0</v>
      </c>
      <c r="H172" s="327"/>
      <c r="I172" s="19"/>
      <c r="J172" s="19"/>
      <c r="K172" s="344"/>
      <c r="L172" s="327"/>
      <c r="M172" s="19"/>
      <c r="N172" s="19"/>
      <c r="O172" s="344"/>
      <c r="P172" s="327"/>
      <c r="Q172" s="19"/>
      <c r="R172" s="19"/>
      <c r="S172" s="344"/>
      <c r="T172" s="327"/>
      <c r="U172" s="19"/>
      <c r="V172" s="19"/>
      <c r="W172" s="378"/>
      <c r="X172" s="65"/>
      <c r="Y172" s="69">
        <f t="shared" si="123"/>
        <v>0</v>
      </c>
      <c r="Z172" s="17">
        <v>0</v>
      </c>
      <c r="AA172" s="17">
        <f t="shared" si="124"/>
        <v>0</v>
      </c>
      <c r="AC172" s="163"/>
      <c r="AD172" s="227"/>
    </row>
    <row r="173" spans="1:30" ht="13.2">
      <c r="A173" s="113" t="s">
        <v>169</v>
      </c>
      <c r="B173" s="40"/>
      <c r="C173" s="139"/>
      <c r="D173" s="327"/>
      <c r="E173" s="19"/>
      <c r="F173" s="19"/>
      <c r="G173" s="344">
        <f>'Indicative Sub Awards  '!F6</f>
        <v>0</v>
      </c>
      <c r="H173" s="327"/>
      <c r="I173" s="19"/>
      <c r="J173" s="19"/>
      <c r="K173" s="344"/>
      <c r="L173" s="327"/>
      <c r="M173" s="19"/>
      <c r="N173" s="19"/>
      <c r="O173" s="344"/>
      <c r="P173" s="327"/>
      <c r="Q173" s="19"/>
      <c r="R173" s="19"/>
      <c r="S173" s="344"/>
      <c r="T173" s="327"/>
      <c r="U173" s="19"/>
      <c r="V173" s="19"/>
      <c r="W173" s="378"/>
      <c r="X173" s="65"/>
      <c r="Y173" s="69">
        <f t="shared" si="123"/>
        <v>0</v>
      </c>
      <c r="Z173" s="17">
        <v>0</v>
      </c>
      <c r="AA173" s="17">
        <f t="shared" si="124"/>
        <v>0</v>
      </c>
      <c r="AC173" s="163"/>
      <c r="AD173" s="227"/>
    </row>
    <row r="174" spans="1:30" ht="13.2">
      <c r="A174" s="113" t="s">
        <v>170</v>
      </c>
      <c r="B174" s="40"/>
      <c r="C174" s="139"/>
      <c r="D174" s="327"/>
      <c r="E174" s="19"/>
      <c r="F174" s="19"/>
      <c r="G174" s="344">
        <f>'Indicative Sub Awards  '!F7</f>
        <v>0</v>
      </c>
      <c r="H174" s="327"/>
      <c r="I174" s="19"/>
      <c r="J174" s="19"/>
      <c r="K174" s="344"/>
      <c r="L174" s="327"/>
      <c r="M174" s="19"/>
      <c r="N174" s="19"/>
      <c r="O174" s="344"/>
      <c r="P174" s="327"/>
      <c r="Q174" s="19"/>
      <c r="R174" s="19"/>
      <c r="S174" s="344"/>
      <c r="T174" s="327"/>
      <c r="U174" s="19"/>
      <c r="V174" s="19"/>
      <c r="W174" s="378"/>
      <c r="X174" s="65"/>
      <c r="Y174" s="69">
        <f t="shared" si="123"/>
        <v>0</v>
      </c>
      <c r="Z174" s="17">
        <v>0</v>
      </c>
      <c r="AA174" s="17">
        <f t="shared" si="124"/>
        <v>0</v>
      </c>
      <c r="AC174" s="163"/>
      <c r="AD174" s="227"/>
    </row>
    <row r="175" spans="1:30" ht="13.8" thickBot="1">
      <c r="A175" s="117"/>
      <c r="B175" s="40"/>
      <c r="C175" s="139"/>
      <c r="D175" s="327"/>
      <c r="E175" s="19"/>
      <c r="F175" s="19"/>
      <c r="G175" s="345"/>
      <c r="H175" s="327"/>
      <c r="I175" s="19"/>
      <c r="J175" s="19"/>
      <c r="K175" s="345"/>
      <c r="L175" s="327"/>
      <c r="M175" s="19"/>
      <c r="N175" s="19"/>
      <c r="O175" s="345"/>
      <c r="P175" s="327"/>
      <c r="Q175" s="19"/>
      <c r="R175" s="19"/>
      <c r="S175" s="345"/>
      <c r="T175" s="327"/>
      <c r="U175" s="19"/>
      <c r="V175" s="19"/>
      <c r="W175" s="379"/>
      <c r="X175" s="65"/>
      <c r="Y175" s="69"/>
      <c r="Z175" s="235"/>
      <c r="AA175" s="235"/>
      <c r="AC175" s="163"/>
      <c r="AD175" s="227"/>
    </row>
    <row r="176" spans="1:30" s="54" customFormat="1" ht="13.8" thickBot="1">
      <c r="A176" s="195" t="s">
        <v>162</v>
      </c>
      <c r="B176" s="196"/>
      <c r="C176" s="197" t="str">
        <f>IF(AND($A179="De Minimus (10% modified direct costs)",OR(Y171&gt;25000,Y172&gt;25000,Y173&gt;25000,Y174&gt;25000)),"Discuss De Minimis Regulations with Pact","")</f>
        <v/>
      </c>
      <c r="D176" s="324"/>
      <c r="E176" s="198"/>
      <c r="F176" s="198"/>
      <c r="G176" s="343">
        <f>SUBTOTAL(9,G170:G175)</f>
        <v>0</v>
      </c>
      <c r="H176" s="324"/>
      <c r="I176" s="198"/>
      <c r="J176" s="198"/>
      <c r="K176" s="343">
        <f>SUBTOTAL(9,K170:K175)</f>
        <v>0</v>
      </c>
      <c r="L176" s="324"/>
      <c r="M176" s="198"/>
      <c r="N176" s="198"/>
      <c r="O176" s="343">
        <f>SUBTOTAL(9,O170:O175)</f>
        <v>0</v>
      </c>
      <c r="P176" s="324"/>
      <c r="Q176" s="198"/>
      <c r="R176" s="198"/>
      <c r="S176" s="343">
        <f>SUBTOTAL(9,S170:S175)</f>
        <v>0</v>
      </c>
      <c r="T176" s="324"/>
      <c r="U176" s="198"/>
      <c r="V176" s="198"/>
      <c r="W176" s="373">
        <f>SUBTOTAL(9,W170:W175)</f>
        <v>0</v>
      </c>
      <c r="X176" s="66"/>
      <c r="Y176" s="396">
        <f>SUBTOTAL(9,Y170:Y175)</f>
        <v>0</v>
      </c>
      <c r="Z176" s="199">
        <f>SUBTOTAL(9,Z170:Z175)</f>
        <v>0</v>
      </c>
      <c r="AA176" s="201">
        <f>SUBTOTAL(9,AA170:AA175)</f>
        <v>0</v>
      </c>
      <c r="AB176" s="1"/>
      <c r="AC176" s="161"/>
      <c r="AD176" s="227"/>
    </row>
    <row r="177" spans="1:29" s="54" customFormat="1" ht="13.2">
      <c r="A177" s="74"/>
      <c r="B177" s="40"/>
      <c r="C177" s="16"/>
      <c r="D177" s="307"/>
      <c r="E177" s="1"/>
      <c r="F177" s="1"/>
      <c r="G177" s="1"/>
      <c r="H177" s="307"/>
      <c r="I177" s="1"/>
      <c r="J177" s="1"/>
      <c r="K177" s="1"/>
      <c r="L177" s="307"/>
      <c r="M177" s="1"/>
      <c r="N177" s="1"/>
      <c r="O177" s="1"/>
      <c r="P177" s="307"/>
      <c r="Q177" s="1"/>
      <c r="R177" s="1"/>
      <c r="S177" s="1"/>
      <c r="T177" s="307"/>
      <c r="U177" s="1"/>
      <c r="V177" s="1"/>
      <c r="W177" s="366"/>
      <c r="X177" s="64"/>
      <c r="Y177" s="69"/>
      <c r="Z177" s="17"/>
      <c r="AA177" s="17"/>
      <c r="AC177" s="163"/>
    </row>
    <row r="178" spans="1:29" ht="13.2">
      <c r="A178" s="193" t="s">
        <v>108</v>
      </c>
      <c r="B178" s="188"/>
      <c r="C178" s="194"/>
      <c r="D178" s="325"/>
      <c r="E178" s="190"/>
      <c r="F178" s="190"/>
      <c r="G178" s="346"/>
      <c r="H178" s="325"/>
      <c r="I178" s="190"/>
      <c r="J178" s="190"/>
      <c r="K178" s="346"/>
      <c r="L178" s="325"/>
      <c r="M178" s="190"/>
      <c r="N178" s="190"/>
      <c r="O178" s="346"/>
      <c r="P178" s="325"/>
      <c r="Q178" s="190"/>
      <c r="R178" s="190"/>
      <c r="S178" s="346"/>
      <c r="T178" s="325"/>
      <c r="U178" s="190"/>
      <c r="V178" s="190"/>
      <c r="W178" s="380"/>
      <c r="Y178" s="394"/>
      <c r="Z178" s="395"/>
      <c r="AA178" s="395"/>
      <c r="AC178" s="161"/>
    </row>
    <row r="179" spans="1:29" ht="13.2">
      <c r="A179" s="164" t="s">
        <v>70</v>
      </c>
      <c r="B179" s="154" t="str">
        <f>IF(A179="De Minimus (10% modified direct costs)",10%,"")</f>
        <v/>
      </c>
      <c r="C179" s="300"/>
      <c r="D179" s="327"/>
      <c r="E179" s="19"/>
      <c r="F179" s="19"/>
      <c r="G179" s="347">
        <f>IF($A179="Overhead",$C179*(G165+G176),$B$179*G167)</f>
        <v>0</v>
      </c>
      <c r="H179" s="327"/>
      <c r="I179" s="19"/>
      <c r="J179" s="19"/>
      <c r="K179" s="347">
        <f>IF($A179="Overhead",$C179*(K165+K176),$B$179*K167)</f>
        <v>0</v>
      </c>
      <c r="L179" s="327"/>
      <c r="M179" s="19"/>
      <c r="N179" s="19"/>
      <c r="O179" s="347">
        <f>IF($A179="Overhead",$C179*(O165+O176),$B$179*O167)</f>
        <v>0</v>
      </c>
      <c r="P179" s="327"/>
      <c r="Q179" s="19"/>
      <c r="R179" s="19"/>
      <c r="S179" s="347">
        <f>IF($A179="Overhead",$C179*(S165+S176),$B$179*S167)</f>
        <v>0</v>
      </c>
      <c r="T179" s="327"/>
      <c r="U179" s="19"/>
      <c r="V179" s="19"/>
      <c r="W179" s="381">
        <f>IF($A179="Overhead",$C179*(W165+W176),$B$179*W167)</f>
        <v>0</v>
      </c>
      <c r="X179" s="65"/>
      <c r="Y179" s="69">
        <f>S179+O179+K179+G179+W179</f>
        <v>0</v>
      </c>
      <c r="Z179" s="17"/>
      <c r="AA179" s="17">
        <f>IF(A179="","",Y179+Z179)</f>
        <v>0</v>
      </c>
      <c r="AC179" s="161"/>
    </row>
    <row r="180" spans="1:29" ht="12" thickBot="1">
      <c r="A180" s="122"/>
      <c r="B180" s="56"/>
      <c r="C180" s="301"/>
      <c r="D180" s="327"/>
      <c r="E180" s="19"/>
      <c r="F180" s="19"/>
      <c r="G180" s="345"/>
      <c r="H180" s="327"/>
      <c r="I180" s="19"/>
      <c r="J180" s="19"/>
      <c r="K180" s="345"/>
      <c r="L180" s="327"/>
      <c r="M180" s="19"/>
      <c r="N180" s="19"/>
      <c r="O180" s="345"/>
      <c r="P180" s="327"/>
      <c r="Q180" s="19"/>
      <c r="R180" s="19"/>
      <c r="S180" s="345"/>
      <c r="T180" s="327"/>
      <c r="U180" s="19"/>
      <c r="V180" s="19"/>
      <c r="W180" s="379"/>
      <c r="X180" s="65"/>
      <c r="Y180" s="69"/>
      <c r="Z180" s="17"/>
      <c r="AA180" s="17"/>
      <c r="AC180" s="161"/>
    </row>
    <row r="181" spans="1:29" s="54" customFormat="1" ht="12" customHeight="1" thickBot="1">
      <c r="A181" s="195" t="s">
        <v>51</v>
      </c>
      <c r="B181" s="196"/>
      <c r="C181" s="197"/>
      <c r="D181" s="324"/>
      <c r="E181" s="198"/>
      <c r="F181" s="198"/>
      <c r="G181" s="343">
        <f>SUBTOTAL(9,G179:G180)</f>
        <v>0</v>
      </c>
      <c r="H181" s="324"/>
      <c r="I181" s="198"/>
      <c r="J181" s="198"/>
      <c r="K181" s="343">
        <f>SUBTOTAL(9,K179:K180)</f>
        <v>0</v>
      </c>
      <c r="L181" s="324"/>
      <c r="M181" s="198"/>
      <c r="N181" s="198"/>
      <c r="O181" s="343">
        <f>SUBTOTAL(9,O179:O180)</f>
        <v>0</v>
      </c>
      <c r="P181" s="324"/>
      <c r="Q181" s="198"/>
      <c r="R181" s="198"/>
      <c r="S181" s="343">
        <f>SUBTOTAL(9,S179:S180)</f>
        <v>0</v>
      </c>
      <c r="T181" s="324"/>
      <c r="U181" s="198"/>
      <c r="V181" s="198"/>
      <c r="W181" s="373">
        <f>SUBTOTAL(9,W179:W180)</f>
        <v>0</v>
      </c>
      <c r="X181" s="66"/>
      <c r="Y181" s="200">
        <f>SUBTOTAL(9,Y179:Y180)</f>
        <v>0</v>
      </c>
      <c r="Z181" s="201">
        <f>SUBTOTAL(9,Z179:Z180)</f>
        <v>0</v>
      </c>
      <c r="AA181" s="201">
        <f>SUBTOTAL(9,AA179:AA180)</f>
        <v>0</v>
      </c>
      <c r="AC181" s="163"/>
    </row>
    <row r="182" spans="1:29" s="54" customFormat="1" ht="16.8" customHeight="1">
      <c r="A182" s="418"/>
      <c r="B182" s="419"/>
      <c r="C182" s="420"/>
      <c r="D182" s="421"/>
      <c r="E182" s="422"/>
      <c r="F182" s="422"/>
      <c r="G182" s="423"/>
      <c r="H182" s="421"/>
      <c r="I182" s="422"/>
      <c r="J182" s="422"/>
      <c r="K182" s="423"/>
      <c r="L182" s="421"/>
      <c r="M182" s="422"/>
      <c r="N182" s="422"/>
      <c r="O182" s="423"/>
      <c r="P182" s="421"/>
      <c r="Q182" s="422"/>
      <c r="R182" s="422"/>
      <c r="S182" s="423"/>
      <c r="T182" s="421"/>
      <c r="U182" s="422"/>
      <c r="V182" s="422"/>
      <c r="W182" s="424"/>
      <c r="X182" s="66"/>
      <c r="Y182" s="425"/>
      <c r="Z182" s="426"/>
      <c r="AA182" s="426"/>
      <c r="AC182" s="163"/>
    </row>
    <row r="183" spans="1:29">
      <c r="A183" s="74"/>
      <c r="B183" s="40"/>
      <c r="C183" s="374"/>
      <c r="G183" s="366"/>
      <c r="K183" s="366"/>
      <c r="O183" s="366"/>
      <c r="S183" s="366"/>
      <c r="W183" s="366"/>
      <c r="Y183" s="427"/>
      <c r="Z183" s="17"/>
      <c r="AA183" s="428"/>
      <c r="AC183" s="161"/>
    </row>
    <row r="184" spans="1:29" ht="12" thickBot="1">
      <c r="A184" s="74"/>
      <c r="B184" s="40"/>
      <c r="C184" s="16"/>
      <c r="D184" s="307"/>
      <c r="H184" s="307"/>
      <c r="L184" s="307"/>
      <c r="P184" s="307"/>
      <c r="T184" s="307"/>
      <c r="W184" s="366"/>
      <c r="Y184" s="69"/>
      <c r="Z184" s="17"/>
      <c r="AA184" s="17"/>
      <c r="AC184" s="161"/>
    </row>
    <row r="185" spans="1:29" ht="13.8" thickBot="1">
      <c r="A185" s="195" t="s">
        <v>6</v>
      </c>
      <c r="B185" s="196"/>
      <c r="C185" s="197"/>
      <c r="D185" s="324"/>
      <c r="E185" s="198"/>
      <c r="F185" s="198"/>
      <c r="G185" s="343">
        <f>+G181+G165+G176</f>
        <v>0</v>
      </c>
      <c r="H185" s="324"/>
      <c r="I185" s="198"/>
      <c r="J185" s="198"/>
      <c r="K185" s="343">
        <f>+K181+K165+K176</f>
        <v>0</v>
      </c>
      <c r="L185" s="324"/>
      <c r="M185" s="198"/>
      <c r="N185" s="198"/>
      <c r="O185" s="343">
        <f>+O181+O165+O176</f>
        <v>0</v>
      </c>
      <c r="P185" s="324"/>
      <c r="Q185" s="198"/>
      <c r="R185" s="198"/>
      <c r="S185" s="343">
        <f>+S181+S165+S176</f>
        <v>0</v>
      </c>
      <c r="T185" s="324"/>
      <c r="U185" s="198"/>
      <c r="V185" s="198"/>
      <c r="W185" s="373">
        <f>+W181+W165+W176</f>
        <v>0</v>
      </c>
      <c r="X185" s="66"/>
      <c r="Y185" s="397">
        <f>+Y181+Y165+Y176</f>
        <v>0</v>
      </c>
      <c r="Z185" s="199">
        <f>+Z181+Z165+Z176</f>
        <v>0</v>
      </c>
      <c r="AA185" s="201">
        <f>+AA181+AA165+AA176</f>
        <v>0</v>
      </c>
      <c r="AC185" s="161"/>
    </row>
    <row r="186" spans="1:29">
      <c r="A186" s="25"/>
      <c r="C186" s="1"/>
      <c r="Y186" s="100" t="str">
        <f>IF(Y185-W185-S185-O185-K185-G185=0,"",Y185-W185-S185-O185-K185-G185)</f>
        <v/>
      </c>
      <c r="Z186" s="26"/>
      <c r="AA186" s="429" t="str">
        <f>IF(AA185-Z185-Y185=0,"",AA185-Z185-Y185)</f>
        <v/>
      </c>
    </row>
    <row r="187" spans="1:29">
      <c r="C187" s="1"/>
      <c r="G187" s="62"/>
      <c r="K187" s="62"/>
      <c r="O187" s="62"/>
      <c r="S187" s="62"/>
      <c r="T187" s="62"/>
      <c r="U187" s="62"/>
      <c r="V187" s="62"/>
      <c r="W187" s="62"/>
      <c r="Y187" s="62"/>
    </row>
    <row r="188" spans="1:29">
      <c r="C188" s="1"/>
    </row>
    <row r="189" spans="1:29">
      <c r="C189" s="1"/>
    </row>
    <row r="190" spans="1:29">
      <c r="C190" s="1"/>
    </row>
    <row r="191" spans="1:29">
      <c r="C191" s="1"/>
    </row>
    <row r="192" spans="1:29">
      <c r="C192" s="1"/>
    </row>
    <row r="193" spans="3:3">
      <c r="C193" s="1"/>
    </row>
    <row r="194" spans="3:3">
      <c r="C194" s="1"/>
    </row>
    <row r="195" spans="3:3">
      <c r="C195" s="1"/>
    </row>
    <row r="196" spans="3:3">
      <c r="C196" s="1"/>
    </row>
  </sheetData>
  <sheetProtection formatCells="0" formatColumns="0" formatRows="0" insertColumns="0" insertRows="0" selectLockedCells="1" pivotTables="0"/>
  <mergeCells count="16">
    <mergeCell ref="T11:W11"/>
    <mergeCell ref="A6:B6"/>
    <mergeCell ref="AC1:AE1"/>
    <mergeCell ref="AF1:AH1"/>
    <mergeCell ref="AI1:AK1"/>
    <mergeCell ref="A7:B7"/>
    <mergeCell ref="A11:C11"/>
    <mergeCell ref="L11:O11"/>
    <mergeCell ref="P11:S11"/>
    <mergeCell ref="D11:G11"/>
    <mergeCell ref="H11:K11"/>
    <mergeCell ref="AL1:AN1"/>
    <mergeCell ref="A2:B2"/>
    <mergeCell ref="A3:B3"/>
    <mergeCell ref="A4:B4"/>
    <mergeCell ref="A5:B5"/>
  </mergeCells>
  <phoneticPr fontId="7" type="noConversion"/>
  <conditionalFormatting sqref="B180">
    <cfRule type="cellIs" priority="5" operator="notEqual">
      <formula>""""""</formula>
    </cfRule>
  </conditionalFormatting>
  <conditionalFormatting sqref="C176">
    <cfRule type="notContainsBlanks" dxfId="0" priority="2">
      <formula>LEN(TRIM(C176))&gt;0</formula>
    </cfRule>
  </conditionalFormatting>
  <dataValidations count="2">
    <dataValidation type="list" allowBlank="1" showInputMessage="1" showErrorMessage="1" promptTitle="Select form of Agreement" sqref="A5:B5" xr:uid="{00000000-0002-0000-0100-000000000000}">
      <formula1>$AD$5:$AD$7</formula1>
    </dataValidation>
    <dataValidation type="list" allowBlank="1" showInputMessage="1" showErrorMessage="1" sqref="A179" xr:uid="{00000000-0002-0000-0100-000001000000}">
      <formula1>$AD$10:$AD$12</formula1>
    </dataValidation>
  </dataValidations>
  <printOptions horizontalCentered="1"/>
  <pageMargins left="0" right="0" top="0.35433070866141703" bottom="6.4960630000000005E-2" header="0.118110236220472" footer="0.118110236220472"/>
  <pageSetup scale="69" fitToHeight="2" orientation="landscape" r:id="rId1"/>
  <headerFooter alignWithMargins="0">
    <oddHeader>&amp;R&amp;"Arial,Bold"CONFIDENTIAL/PROPRIETARY</oddHeader>
    <oddFooter>&amp;R&amp;P/&amp;N</oddFooter>
  </headerFooter>
  <colBreaks count="2" manualBreakCount="2">
    <brk id="11" max="288" man="1"/>
    <brk id="19" max="288" man="1"/>
  </colBreaks>
  <ignoredErrors>
    <ignoredError sqref="F18 G22:K24 I18:J18 H33:I33 Z22:AA22 J34 Y23:Y24 N18 R18 V18 X14:Y17 Z13:AA17 L18 P18 T18 X18 Y26 Y20 AA20 K33 X13"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38AEE-6DA3-4BC2-81C4-55F1E07745B5}">
  <dimension ref="A1:G13"/>
  <sheetViews>
    <sheetView workbookViewId="0">
      <selection activeCell="G29" sqref="G29"/>
    </sheetView>
  </sheetViews>
  <sheetFormatPr defaultRowHeight="13.2"/>
  <cols>
    <col min="1" max="1" width="38" customWidth="1"/>
    <col min="4" max="4" width="12" customWidth="1"/>
    <col min="5" max="5" width="11.21875" customWidth="1"/>
    <col min="7" max="7" width="46.5546875" customWidth="1"/>
  </cols>
  <sheetData>
    <row r="1" spans="1:7">
      <c r="A1" t="s">
        <v>241</v>
      </c>
    </row>
    <row r="2" spans="1:7">
      <c r="D2" s="430"/>
    </row>
    <row r="3" spans="1:7" ht="39.6">
      <c r="A3" s="431" t="s">
        <v>238</v>
      </c>
      <c r="B3" s="432" t="s">
        <v>89</v>
      </c>
      <c r="C3" s="433" t="s">
        <v>19</v>
      </c>
      <c r="D3" s="434" t="s">
        <v>124</v>
      </c>
      <c r="E3" s="432" t="s">
        <v>146</v>
      </c>
      <c r="F3" s="435" t="s">
        <v>89</v>
      </c>
      <c r="G3" s="446" t="s">
        <v>240</v>
      </c>
    </row>
    <row r="4" spans="1:7">
      <c r="A4" s="438"/>
      <c r="B4" s="439"/>
      <c r="C4" s="439"/>
      <c r="D4" s="440"/>
      <c r="E4" s="441"/>
      <c r="F4" s="442">
        <f t="shared" ref="F4:F7" si="0">B4*E4*D4</f>
        <v>0</v>
      </c>
      <c r="G4" s="446" t="s">
        <v>244</v>
      </c>
    </row>
    <row r="5" spans="1:7">
      <c r="A5" s="443"/>
      <c r="B5" s="439"/>
      <c r="C5" s="439"/>
      <c r="D5" s="440"/>
      <c r="E5" s="441"/>
      <c r="F5" s="442">
        <f t="shared" si="0"/>
        <v>0</v>
      </c>
      <c r="G5" s="446" t="s">
        <v>245</v>
      </c>
    </row>
    <row r="6" spans="1:7">
      <c r="A6" s="443"/>
      <c r="B6" s="439"/>
      <c r="C6" s="439"/>
      <c r="D6" s="440"/>
      <c r="E6" s="441"/>
      <c r="F6" s="442">
        <f t="shared" si="0"/>
        <v>0</v>
      </c>
      <c r="G6" s="446" t="s">
        <v>246</v>
      </c>
    </row>
    <row r="7" spans="1:7">
      <c r="A7" s="443"/>
      <c r="B7" s="439"/>
      <c r="C7" s="439"/>
      <c r="D7" s="440"/>
      <c r="E7" s="441"/>
      <c r="F7" s="442">
        <f t="shared" si="0"/>
        <v>0</v>
      </c>
      <c r="G7" s="446" t="s">
        <v>247</v>
      </c>
    </row>
    <row r="8" spans="1:7">
      <c r="A8" s="443"/>
      <c r="B8" s="439"/>
      <c r="C8" s="439"/>
      <c r="D8" s="440"/>
      <c r="E8" s="441"/>
      <c r="F8" s="442"/>
      <c r="G8" s="437"/>
    </row>
    <row r="9" spans="1:7">
      <c r="A9" s="438"/>
      <c r="B9" s="439"/>
      <c r="C9" s="439"/>
      <c r="D9" s="440"/>
      <c r="E9" s="441"/>
      <c r="F9" s="442"/>
      <c r="G9" s="437"/>
    </row>
    <row r="10" spans="1:7">
      <c r="A10" s="438"/>
      <c r="B10" s="439"/>
      <c r="C10" s="439"/>
      <c r="D10" s="440"/>
      <c r="E10" s="441"/>
      <c r="F10" s="442"/>
      <c r="G10" s="437"/>
    </row>
    <row r="11" spans="1:7">
      <c r="A11" s="438"/>
      <c r="B11" s="439"/>
      <c r="C11" s="439"/>
      <c r="D11" s="440"/>
      <c r="E11" s="441"/>
      <c r="F11" s="442"/>
      <c r="G11" s="437"/>
    </row>
    <row r="12" spans="1:7">
      <c r="A12" s="436"/>
      <c r="B12" s="436"/>
      <c r="C12" s="436"/>
      <c r="D12" s="444"/>
      <c r="E12" s="436"/>
      <c r="F12" s="436"/>
      <c r="G12" s="436"/>
    </row>
    <row r="13" spans="1:7">
      <c r="A13" s="447" t="s">
        <v>239</v>
      </c>
      <c r="B13" s="436"/>
      <c r="C13" s="436"/>
      <c r="D13" s="444"/>
      <c r="E13" s="436"/>
      <c r="F13" s="445">
        <f>SUM(F5:F12)</f>
        <v>0</v>
      </c>
      <c r="G13" s="43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672D2-4B39-441C-9D7C-600CDF1A4660}">
  <dimension ref="A1:G13"/>
  <sheetViews>
    <sheetView workbookViewId="0">
      <selection activeCell="D20" sqref="D20"/>
    </sheetView>
  </sheetViews>
  <sheetFormatPr defaultRowHeight="13.2"/>
  <cols>
    <col min="1" max="1" width="38" customWidth="1"/>
    <col min="4" max="4" width="12" customWidth="1"/>
    <col min="5" max="5" width="11.21875" customWidth="1"/>
    <col min="7" max="7" width="46.5546875" customWidth="1"/>
  </cols>
  <sheetData>
    <row r="1" spans="1:7">
      <c r="A1" t="s">
        <v>242</v>
      </c>
    </row>
    <row r="2" spans="1:7">
      <c r="D2" s="430"/>
    </row>
    <row r="3" spans="1:7" ht="39.6">
      <c r="A3" s="431" t="s">
        <v>238</v>
      </c>
      <c r="B3" s="432" t="s">
        <v>89</v>
      </c>
      <c r="C3" s="433" t="s">
        <v>19</v>
      </c>
      <c r="D3" s="434" t="s">
        <v>124</v>
      </c>
      <c r="E3" s="432" t="s">
        <v>146</v>
      </c>
      <c r="F3" s="435" t="s">
        <v>89</v>
      </c>
      <c r="G3" s="446" t="s">
        <v>240</v>
      </c>
    </row>
    <row r="4" spans="1:7">
      <c r="A4" s="438"/>
      <c r="B4" s="439"/>
      <c r="C4" s="439"/>
      <c r="D4" s="440"/>
      <c r="E4" s="441"/>
      <c r="F4" s="442">
        <f t="shared" ref="F4:F11" si="0">B4*E4*D4</f>
        <v>0</v>
      </c>
      <c r="G4" s="436"/>
    </row>
    <row r="5" spans="1:7">
      <c r="A5" s="443"/>
      <c r="B5" s="439"/>
      <c r="C5" s="439"/>
      <c r="D5" s="440"/>
      <c r="E5" s="441"/>
      <c r="F5" s="442">
        <f t="shared" si="0"/>
        <v>0</v>
      </c>
      <c r="G5" s="437"/>
    </row>
    <row r="6" spans="1:7">
      <c r="A6" s="443"/>
      <c r="B6" s="439"/>
      <c r="C6" s="439"/>
      <c r="D6" s="440"/>
      <c r="E6" s="441"/>
      <c r="F6" s="442">
        <f t="shared" si="0"/>
        <v>0</v>
      </c>
      <c r="G6" s="437"/>
    </row>
    <row r="7" spans="1:7">
      <c r="A7" s="443"/>
      <c r="B7" s="439"/>
      <c r="C7" s="439"/>
      <c r="D7" s="440"/>
      <c r="E7" s="441"/>
      <c r="F7" s="442">
        <f t="shared" si="0"/>
        <v>0</v>
      </c>
      <c r="G7" s="437"/>
    </row>
    <row r="8" spans="1:7">
      <c r="A8" s="443"/>
      <c r="B8" s="439"/>
      <c r="C8" s="439"/>
      <c r="D8" s="440"/>
      <c r="E8" s="441"/>
      <c r="F8" s="442">
        <f t="shared" si="0"/>
        <v>0</v>
      </c>
      <c r="G8" s="437"/>
    </row>
    <row r="9" spans="1:7">
      <c r="A9" s="438"/>
      <c r="B9" s="439"/>
      <c r="C9" s="439"/>
      <c r="D9" s="440"/>
      <c r="E9" s="441"/>
      <c r="F9" s="442">
        <f t="shared" si="0"/>
        <v>0</v>
      </c>
      <c r="G9" s="437"/>
    </row>
    <row r="10" spans="1:7">
      <c r="A10" s="438"/>
      <c r="B10" s="439"/>
      <c r="C10" s="439"/>
      <c r="D10" s="440"/>
      <c r="E10" s="441"/>
      <c r="F10" s="442">
        <f t="shared" si="0"/>
        <v>0</v>
      </c>
      <c r="G10" s="437"/>
    </row>
    <row r="11" spans="1:7">
      <c r="A11" s="438"/>
      <c r="B11" s="439"/>
      <c r="C11" s="439"/>
      <c r="D11" s="440"/>
      <c r="E11" s="441"/>
      <c r="F11" s="442">
        <f t="shared" si="0"/>
        <v>0</v>
      </c>
      <c r="G11" s="437"/>
    </row>
    <row r="12" spans="1:7">
      <c r="A12" s="436"/>
      <c r="B12" s="436"/>
      <c r="C12" s="436"/>
      <c r="D12" s="444"/>
      <c r="E12" s="436"/>
      <c r="F12" s="436"/>
      <c r="G12" s="436"/>
    </row>
    <row r="13" spans="1:7">
      <c r="A13" s="447" t="s">
        <v>239</v>
      </c>
      <c r="B13" s="436"/>
      <c r="C13" s="436"/>
      <c r="D13" s="444"/>
      <c r="E13" s="436"/>
      <c r="F13" s="445">
        <f>SUM(F5:F12)</f>
        <v>0</v>
      </c>
      <c r="G13" s="436" t="s">
        <v>248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c6656a-4a74-4c83-a9f6-2550df7346dd">
      <Terms xmlns="http://schemas.microsoft.com/office/infopath/2007/PartnerControls"/>
    </lcf76f155ced4ddcb4097134ff3c332f>
    <TaxCatchAll xmlns="8bf3b860-bcdc-42ca-8314-26e0231f71ad" xsi:nil="true"/>
    <Migrate xmlns="96c6656a-4a74-4c83-a9f6-2550df7346dd">false</Migr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F2B13F40124C42B652270B19AA3DF0" ma:contentTypeVersion="19" ma:contentTypeDescription="Create a new document." ma:contentTypeScope="" ma:versionID="f91ce45a241a386774842c6eafdabc69">
  <xsd:schema xmlns:xsd="http://www.w3.org/2001/XMLSchema" xmlns:xs="http://www.w3.org/2001/XMLSchema" xmlns:p="http://schemas.microsoft.com/office/2006/metadata/properties" xmlns:ns2="96c6656a-4a74-4c83-a9f6-2550df7346dd" xmlns:ns3="8bf3b860-bcdc-42ca-8314-26e0231f71ad" targetNamespace="http://schemas.microsoft.com/office/2006/metadata/properties" ma:root="true" ma:fieldsID="35d604e57836f9c09ff3fc1d3ff8d8bf" ns2:_="" ns3:_="">
    <xsd:import namespace="96c6656a-4a74-4c83-a9f6-2550df7346dd"/>
    <xsd:import namespace="8bf3b860-bcdc-42ca-8314-26e0231f71a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igrat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c6656a-4a74-4c83-a9f6-2550df7346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6464f2d-f678-4773-9081-b7553e8492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igrate" ma:index="25" nillable="true" ma:displayName="Migrate" ma:default="0" ma:format="Dropdown" ma:internalName="Migrate">
      <xsd:simpleType>
        <xsd:restriction base="dms:Boolea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bf3b860-bcdc-42ca-8314-26e0231f71a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913aa27-a2ae-4a92-80a0-f41b782de2fd}" ma:internalName="TaxCatchAll" ma:showField="CatchAllData" ma:web="8bf3b860-bcdc-42ca-8314-26e0231f71a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6D576A-D895-4268-83C4-B145622A6E5E}">
  <ds:schemaRefs>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17e28712-65fc-4ddc-80b9-5c4cba974cbf"/>
    <ds:schemaRef ds:uri="http://www.w3.org/XML/1998/namespace"/>
    <ds:schemaRef ds:uri="94120575-e6c5-43c0-935c-1dfce2709ec9"/>
    <ds:schemaRef ds:uri="http://purl.org/dc/dcmityp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2C80E386-8CB4-406A-A70A-007CA8301941}">
  <ds:schemaRefs>
    <ds:schemaRef ds:uri="http://schemas.microsoft.com/sharepoint/v3/contenttype/forms"/>
  </ds:schemaRefs>
</ds:datastoreItem>
</file>

<file path=customXml/itemProps3.xml><?xml version="1.0" encoding="utf-8"?>
<ds:datastoreItem xmlns:ds="http://schemas.openxmlformats.org/officeDocument/2006/customXml" ds:itemID="{3D4CBC5E-8CF1-4F78-B679-07F1E65F1F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16</vt:i4>
      </vt:variant>
    </vt:vector>
  </HeadingPairs>
  <TitlesOfParts>
    <vt:vector size="21" baseType="lpstr">
      <vt:lpstr>Instructions</vt:lpstr>
      <vt:lpstr>Summary</vt:lpstr>
      <vt:lpstr> Detail</vt:lpstr>
      <vt:lpstr>Indicative Sub Awards  </vt:lpstr>
      <vt:lpstr>Indicative Activities </vt:lpstr>
      <vt:lpstr>Annual_Inflation_Rate</vt:lpstr>
      <vt:lpstr>BudgetDirectTotal</vt:lpstr>
      <vt:lpstr>BudgetGrandTotal</vt:lpstr>
      <vt:lpstr>Detail_Tab</vt:lpstr>
      <vt:lpstr>' Detail'!Inflation_And_Merit_Year_2</vt:lpstr>
      <vt:lpstr>' Detail'!Inflation_And_Merit_Year_3</vt:lpstr>
      <vt:lpstr>' Detail'!Inflation_And_Merit_Year_4</vt:lpstr>
      <vt:lpstr>' Detail'!Inflation_Year_2</vt:lpstr>
      <vt:lpstr>' Detail'!Inflation_Year_3</vt:lpstr>
      <vt:lpstr>' Detail'!Inflation_Year_4</vt:lpstr>
      <vt:lpstr>' Detail'!Inflation_Year_5</vt:lpstr>
      <vt:lpstr>' Detail'!Print_Area</vt:lpstr>
      <vt:lpstr>Instructions!Print_Area</vt:lpstr>
      <vt:lpstr>Summary!Print_Area</vt:lpstr>
      <vt:lpstr>' Detail'!Print_Titles</vt:lpstr>
      <vt:lpstr>Instructions!Print_Titles</vt:lpstr>
    </vt:vector>
  </TitlesOfParts>
  <Company>PACT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 Elizbarashvili</dc:creator>
  <cp:lastModifiedBy>Polin Ly</cp:lastModifiedBy>
  <cp:lastPrinted>2016-09-02T15:01:04Z</cp:lastPrinted>
  <dcterms:created xsi:type="dcterms:W3CDTF">2005-02-14T19:06:27Z</dcterms:created>
  <dcterms:modified xsi:type="dcterms:W3CDTF">2024-12-02T08:21:51Z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ffisync_UniqueId">
    <vt:lpwstr>11993</vt:lpwstr>
  </property>
  <property fmtid="{D5CDD505-2E9C-101B-9397-08002B2CF9AE}" pid="3" name="Jive_LatestUserAccountName">
    <vt:lpwstr>fblandon@pactworld.org</vt:lpwstr>
  </property>
  <property fmtid="{D5CDD505-2E9C-101B-9397-08002B2CF9AE}" pid="4" name="Offisync_ServerID">
    <vt:lpwstr>c8c38f48-0122-4b7a-a75b-fc64495becfc</vt:lpwstr>
  </property>
  <property fmtid="{D5CDD505-2E9C-101B-9397-08002B2CF9AE}" pid="5" name="Jive_VersionGuid">
    <vt:lpwstr>cfda168e-5ea4-482c-ac27-d49904eb23d0</vt:lpwstr>
  </property>
  <property fmtid="{D5CDD505-2E9C-101B-9397-08002B2CF9AE}" pid="6" name="Offisync_UpdateToken">
    <vt:lpwstr>3</vt:lpwstr>
  </property>
  <property fmtid="{D5CDD505-2E9C-101B-9397-08002B2CF9AE}" pid="7" name="Offisync_ProviderInitializationData">
    <vt:lpwstr>https://pactworld.jiveon.com</vt:lpwstr>
  </property>
  <property fmtid="{D5CDD505-2E9C-101B-9397-08002B2CF9AE}" pid="8" name="ContentTypeId">
    <vt:lpwstr>0x01010092F2B13F40124C42B652270B19AA3DF0</vt:lpwstr>
  </property>
  <property fmtid="{D5CDD505-2E9C-101B-9397-08002B2CF9AE}" pid="9" name="MediaServiceImageTags">
    <vt:lpwstr/>
  </property>
</Properties>
</file>